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 activeTab="1"/>
  </bookViews>
  <sheets>
    <sheet name="Income Tax Calculator 2025-26" sheetId="2" r:id="rId1"/>
    <sheet name="Senior Citizen Tax 2025-26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A6" authorId="0">
      <text>
        <r>
          <rPr>
            <b/>
            <sz val="9"/>
            <rFont val="Tahoma"/>
            <charset val="1"/>
          </rPr>
          <t>Note:</t>
        </r>
        <r>
          <rPr>
            <sz val="9"/>
            <rFont val="Tahoma"/>
            <charset val="1"/>
          </rPr>
          <t xml:space="preserve">
Normal Income from Job or Business</t>
        </r>
      </text>
    </comment>
    <comment ref="A7" authorId="0">
      <text>
        <r>
          <rPr>
            <b/>
            <sz val="9"/>
            <rFont val="Tahoma"/>
            <charset val="1"/>
          </rPr>
          <t>Note:</t>
        </r>
        <r>
          <rPr>
            <sz val="9"/>
            <rFont val="Tahoma"/>
            <charset val="1"/>
          </rPr>
          <t xml:space="preserve">
Short Term Capital Gains Profit from Stocks or Equity Mutual Funds</t>
        </r>
      </text>
    </comment>
    <comment ref="A8" authorId="0">
      <text>
        <r>
          <rPr>
            <b/>
            <sz val="9"/>
            <rFont val="Tahoma"/>
            <charset val="1"/>
          </rPr>
          <t xml:space="preserve">Note:
</t>
        </r>
        <r>
          <rPr>
            <sz val="9"/>
            <rFont val="Tahoma"/>
            <charset val="134"/>
          </rPr>
          <t>Long Term Capital Gains Profit from Stocks or Equity Mutual Funds</t>
        </r>
        <r>
          <rPr>
            <sz val="9"/>
            <rFont val="Tahoma"/>
            <charset val="1"/>
          </rPr>
          <t xml:space="preserve">
</t>
        </r>
      </text>
    </comment>
    <comment ref="A9" authorId="0">
      <text>
        <r>
          <rPr>
            <b/>
            <sz val="9"/>
            <rFont val="Tahoma"/>
            <charset val="134"/>
          </rPr>
          <t>Note:</t>
        </r>
        <r>
          <rPr>
            <sz val="9"/>
            <rFont val="Tahoma"/>
            <charset val="134"/>
          </rPr>
          <t xml:space="preserve">
Salaried and Pensioners will get Standard Deduction Benefit</t>
        </r>
      </text>
    </comment>
    <comment ref="A14" authorId="0">
      <text>
        <r>
          <rPr>
            <b/>
            <sz val="9"/>
            <rFont val="Tahoma"/>
            <charset val="134"/>
          </rPr>
          <t>Note:</t>
        </r>
        <r>
          <rPr>
            <sz val="9"/>
            <rFont val="Tahoma"/>
            <charset val="134"/>
          </rPr>
          <t xml:space="preserve">
Applicable only for Salaried and Pensioners</t>
        </r>
      </text>
    </comment>
    <comment ref="C15" authorId="0">
      <text>
        <r>
          <rPr>
            <b/>
            <sz val="9"/>
            <rFont val="Tahoma"/>
            <charset val="134"/>
          </rPr>
          <t>Note:</t>
        </r>
        <r>
          <rPr>
            <sz val="9"/>
            <rFont val="Tahoma"/>
            <charset val="134"/>
          </rPr>
          <t xml:space="preserve">
Add NPS Contribution from Employer, Home Loan Interest Amount on let out property here to save tax with new regime</t>
        </r>
      </text>
    </comment>
    <comment ref="B23" authorId="0">
      <text>
        <r>
          <rPr>
            <b/>
            <sz val="9"/>
            <rFont val="Tahoma"/>
            <charset val="134"/>
          </rPr>
          <t>admin:</t>
        </r>
        <r>
          <rPr>
            <sz val="9"/>
            <rFont val="Tahoma"/>
            <charset val="134"/>
          </rPr>
          <t xml:space="preserve">
Max Tax Rebate 12,500 allowed with old tax regime</t>
        </r>
      </text>
    </comment>
    <comment ref="C23" authorId="0">
      <text>
        <r>
          <rPr>
            <b/>
            <sz val="9"/>
            <rFont val="Tahoma"/>
            <charset val="134"/>
          </rPr>
          <t>admin:</t>
        </r>
        <r>
          <rPr>
            <sz val="9"/>
            <rFont val="Tahoma"/>
            <charset val="134"/>
          </rPr>
          <t xml:space="preserve">
Max Tax Rebate 60,000 allowed with new tax regime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6" authorId="0">
      <text>
        <r>
          <rPr>
            <b/>
            <sz val="9"/>
            <rFont val="Tahoma"/>
            <charset val="1"/>
          </rPr>
          <t>Note:</t>
        </r>
        <r>
          <rPr>
            <sz val="9"/>
            <rFont val="Tahoma"/>
            <charset val="1"/>
          </rPr>
          <t xml:space="preserve">
Normal Income from Job or Business</t>
        </r>
      </text>
    </comment>
    <comment ref="A7" authorId="0">
      <text>
        <r>
          <rPr>
            <b/>
            <sz val="9"/>
            <rFont val="Tahoma"/>
            <charset val="1"/>
          </rPr>
          <t>Note:</t>
        </r>
        <r>
          <rPr>
            <sz val="9"/>
            <rFont val="Tahoma"/>
            <charset val="1"/>
          </rPr>
          <t xml:space="preserve">
Short Term Capital Gains Profit from Stocks or Equity Mutual Funds</t>
        </r>
      </text>
    </comment>
    <comment ref="A8" authorId="0">
      <text>
        <r>
          <rPr>
            <b/>
            <sz val="9"/>
            <rFont val="Tahoma"/>
            <charset val="1"/>
          </rPr>
          <t xml:space="preserve">Note:
</t>
        </r>
        <r>
          <rPr>
            <sz val="9"/>
            <rFont val="Tahoma"/>
            <charset val="134"/>
          </rPr>
          <t>Long Term Capital Gains Profit from Stocks or Equity Mutual Funds</t>
        </r>
        <r>
          <rPr>
            <sz val="9"/>
            <rFont val="Tahoma"/>
            <charset val="1"/>
          </rPr>
          <t xml:space="preserve">
</t>
        </r>
      </text>
    </comment>
    <comment ref="A9" authorId="0">
      <text>
        <r>
          <rPr>
            <b/>
            <sz val="9"/>
            <rFont val="Tahoma"/>
            <charset val="134"/>
          </rPr>
          <t>Note:</t>
        </r>
        <r>
          <rPr>
            <sz val="9"/>
            <rFont val="Tahoma"/>
            <charset val="134"/>
          </rPr>
          <t xml:space="preserve">
Salaried and Pensioners will get Standard Deduction Benefit</t>
        </r>
      </text>
    </comment>
    <comment ref="A14" authorId="0">
      <text>
        <r>
          <rPr>
            <b/>
            <sz val="9"/>
            <rFont val="Tahoma"/>
            <charset val="134"/>
          </rPr>
          <t>Note:</t>
        </r>
        <r>
          <rPr>
            <sz val="9"/>
            <rFont val="Tahoma"/>
            <charset val="134"/>
          </rPr>
          <t xml:space="preserve">
Applicable only for Salaried and Pensioners</t>
        </r>
      </text>
    </comment>
    <comment ref="C15" authorId="0">
      <text>
        <r>
          <rPr>
            <b/>
            <sz val="9"/>
            <rFont val="Tahoma"/>
            <charset val="134"/>
          </rPr>
          <t>Note:</t>
        </r>
        <r>
          <rPr>
            <sz val="9"/>
            <rFont val="Tahoma"/>
            <charset val="134"/>
          </rPr>
          <t xml:space="preserve">
Add NPS Contribution from Employer, Home Loan Interest Amount on let out property here to save tax with new regime</t>
        </r>
      </text>
    </comment>
    <comment ref="B23" authorId="0">
      <text>
        <r>
          <rPr>
            <b/>
            <sz val="9"/>
            <rFont val="Tahoma"/>
            <charset val="134"/>
          </rPr>
          <t>admin:</t>
        </r>
        <r>
          <rPr>
            <sz val="9"/>
            <rFont val="Tahoma"/>
            <charset val="134"/>
          </rPr>
          <t xml:space="preserve">
Max Tax Rebate 12,500 allowed with old tax regime</t>
        </r>
      </text>
    </comment>
    <comment ref="C23" authorId="0">
      <text>
        <r>
          <rPr>
            <b/>
            <sz val="9"/>
            <rFont val="Tahoma"/>
            <charset val="134"/>
          </rPr>
          <t>admin:</t>
        </r>
        <r>
          <rPr>
            <sz val="9"/>
            <rFont val="Tahoma"/>
            <charset val="134"/>
          </rPr>
          <t xml:space="preserve">
Max Tax Rebate 60,000 allowed with new tax regime</t>
        </r>
      </text>
    </comment>
  </commentList>
</comments>
</file>

<file path=xl/sharedStrings.xml><?xml version="1.0" encoding="utf-8"?>
<sst xmlns="http://schemas.openxmlformats.org/spreadsheetml/2006/main" count="122" uniqueCount="52">
  <si>
    <t>Name Of Office:-</t>
  </si>
  <si>
    <t>Name Of Employee</t>
  </si>
  <si>
    <t>Pan No. Of Employee</t>
  </si>
  <si>
    <t>Income</t>
  </si>
  <si>
    <t>STCG Profits</t>
  </si>
  <si>
    <t>LTCG Profits</t>
  </si>
  <si>
    <t>Salaried / Pensioner?</t>
  </si>
  <si>
    <t>Yes</t>
  </si>
  <si>
    <t>INCOME</t>
  </si>
  <si>
    <t>OLD Regime</t>
  </si>
  <si>
    <t>NEW Regime</t>
  </si>
  <si>
    <t>Investments</t>
  </si>
  <si>
    <t>Rs. 0 to Rs. 2.5L</t>
  </si>
  <si>
    <t>Rs. 0 to Rs. 4L</t>
  </si>
  <si>
    <t>Rs. 2.5L to Rs. 5L</t>
  </si>
  <si>
    <t>Rs. 4L to Rs. 8L</t>
  </si>
  <si>
    <t>Labels</t>
  </si>
  <si>
    <t>Old Regime</t>
  </si>
  <si>
    <t>New Regime</t>
  </si>
  <si>
    <t>oldtrue</t>
  </si>
  <si>
    <t>newtrue</t>
  </si>
  <si>
    <t>Rs. 5L to Rs. 10L</t>
  </si>
  <si>
    <t>Rs. 8L to Rs. 12L</t>
  </si>
  <si>
    <t>&gt; Rs. 10L</t>
  </si>
  <si>
    <t>Rs. 12L to Rs. 16L</t>
  </si>
  <si>
    <t>Standard Deduction</t>
  </si>
  <si>
    <t>Rs. 16L to Rs. 20L</t>
  </si>
  <si>
    <t>Rs. 20L to Rs. 24L</t>
  </si>
  <si>
    <t>Taxable Income</t>
  </si>
  <si>
    <t>&gt; Rs. 24L</t>
  </si>
  <si>
    <t>Slab 5%</t>
  </si>
  <si>
    <t>Slab 10%</t>
  </si>
  <si>
    <t>Income Tax Videos Playlist</t>
  </si>
  <si>
    <t>Click Here</t>
  </si>
  <si>
    <t>Slab 15%</t>
  </si>
  <si>
    <t>Home Loan Excel Calculator</t>
  </si>
  <si>
    <t>Slab 20%</t>
  </si>
  <si>
    <t>Car Loan Excel Calculator</t>
  </si>
  <si>
    <t>Slab 25%</t>
  </si>
  <si>
    <t>All in One Calculator</t>
  </si>
  <si>
    <t>Slab 30%</t>
  </si>
  <si>
    <t>Tax Rebate</t>
  </si>
  <si>
    <t>YouTube Channel</t>
  </si>
  <si>
    <t>Surcharge 10%</t>
  </si>
  <si>
    <t>Mobile App</t>
  </si>
  <si>
    <t>Surcharge 15%</t>
  </si>
  <si>
    <t>Instagram</t>
  </si>
  <si>
    <t>STCG Tax (20%)</t>
  </si>
  <si>
    <t>LTCG Tax (12.5%)</t>
  </si>
  <si>
    <t>Cess 4%</t>
  </si>
  <si>
    <t>Income Tax</t>
  </si>
  <si>
    <t>Unique Consultancy Services Haldwani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</si>
</sst>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&quot;₹&quot;\ #,##0"/>
  </numFmts>
  <fonts count="30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</font>
    <font>
      <sz val="11"/>
      <color theme="1"/>
      <name val="Calibri"/>
      <charset val="134"/>
    </font>
    <font>
      <b/>
      <sz val="11"/>
      <color theme="0"/>
      <name val="Calibri"/>
      <charset val="134"/>
    </font>
    <font>
      <b/>
      <sz val="11"/>
      <color theme="1"/>
      <name val="Calibri"/>
      <charset val="134"/>
      <scheme val="minor"/>
    </font>
    <font>
      <b/>
      <u/>
      <sz val="11"/>
      <color theme="10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9"/>
      <name val="Tahoma"/>
      <charset val="134"/>
    </font>
    <font>
      <b/>
      <sz val="9"/>
      <name val="Tahoma"/>
      <charset val="1"/>
    </font>
    <font>
      <sz val="9"/>
      <name val="Tahoma"/>
      <charset val="1"/>
    </font>
    <font>
      <b/>
      <sz val="9"/>
      <name val="Tahoma"/>
      <charset val="134"/>
    </font>
  </fonts>
  <fills count="4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B050"/>
        <bgColor rgb="FF00B050"/>
      </patternFill>
    </fill>
    <fill>
      <patternFill patternType="solid">
        <fgColor rgb="FFBFBFBF"/>
        <bgColor rgb="FFBFBFBF"/>
      </patternFill>
    </fill>
    <fill>
      <patternFill patternType="solid">
        <fgColor rgb="FFFF0000"/>
        <bgColor rgb="FFFF0000"/>
      </patternFill>
    </fill>
    <fill>
      <patternFill patternType="solid">
        <fgColor rgb="FF9CC2E5"/>
        <bgColor rgb="FF9CC2E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6" fillId="9" borderId="3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8" applyNumberFormat="0" applyFill="0" applyAlignment="0" applyProtection="0">
      <alignment vertical="center"/>
    </xf>
    <xf numFmtId="0" fontId="13" fillId="0" borderId="38" applyNumberFormat="0" applyFill="0" applyAlignment="0" applyProtection="0">
      <alignment vertical="center"/>
    </xf>
    <xf numFmtId="0" fontId="14" fillId="0" borderId="3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40" applyNumberFormat="0" applyAlignment="0" applyProtection="0">
      <alignment vertical="center"/>
    </xf>
    <xf numFmtId="0" fontId="16" fillId="11" borderId="41" applyNumberFormat="0" applyAlignment="0" applyProtection="0">
      <alignment vertical="center"/>
    </xf>
    <xf numFmtId="0" fontId="17" fillId="11" borderId="40" applyNumberFormat="0" applyAlignment="0" applyProtection="0">
      <alignment vertical="center"/>
    </xf>
    <xf numFmtId="0" fontId="18" fillId="12" borderId="42" applyNumberFormat="0" applyAlignment="0" applyProtection="0">
      <alignment vertical="center"/>
    </xf>
    <xf numFmtId="0" fontId="19" fillId="0" borderId="43" applyNumberFormat="0" applyFill="0" applyAlignment="0" applyProtection="0">
      <alignment vertical="center"/>
    </xf>
    <xf numFmtId="0" fontId="20" fillId="0" borderId="44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</cellStyleXfs>
  <cellXfs count="8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3" borderId="13" xfId="0" applyFont="1" applyFill="1" applyBorder="1"/>
    <xf numFmtId="180" fontId="2" fillId="2" borderId="7" xfId="0" applyNumberFormat="1" applyFont="1" applyFill="1" applyBorder="1"/>
    <xf numFmtId="0" fontId="2" fillId="2" borderId="1" xfId="0" applyFont="1" applyFill="1" applyBorder="1"/>
    <xf numFmtId="0" fontId="2" fillId="2" borderId="7" xfId="0" applyFont="1" applyFill="1" applyBorder="1"/>
    <xf numFmtId="0" fontId="1" fillId="3" borderId="14" xfId="0" applyFont="1" applyFill="1" applyBorder="1"/>
    <xf numFmtId="180" fontId="2" fillId="2" borderId="1" xfId="0" applyNumberFormat="1" applyFont="1" applyFill="1" applyBorder="1"/>
    <xf numFmtId="180" fontId="2" fillId="2" borderId="1" xfId="0" applyNumberFormat="1" applyFont="1" applyFill="1" applyBorder="1" applyAlignment="1">
      <alignment horizontal="right"/>
    </xf>
    <xf numFmtId="0" fontId="1" fillId="4" borderId="14" xfId="0" applyFont="1" applyFill="1" applyBorder="1"/>
    <xf numFmtId="0" fontId="2" fillId="4" borderId="1" xfId="0" applyFont="1" applyFill="1" applyBorder="1"/>
    <xf numFmtId="0" fontId="1" fillId="2" borderId="14" xfId="0" applyFont="1" applyFill="1" applyBorder="1"/>
    <xf numFmtId="0" fontId="1" fillId="2" borderId="1" xfId="0" applyFont="1" applyFill="1" applyBorder="1" applyAlignment="1">
      <alignment horizontal="center"/>
    </xf>
    <xf numFmtId="180" fontId="2" fillId="5" borderId="1" xfId="0" applyNumberFormat="1" applyFont="1" applyFill="1" applyBorder="1"/>
    <xf numFmtId="180" fontId="2" fillId="3" borderId="1" xfId="0" applyNumberFormat="1" applyFont="1" applyFill="1" applyBorder="1"/>
    <xf numFmtId="9" fontId="1" fillId="2" borderId="14" xfId="0" applyNumberFormat="1" applyFont="1" applyFill="1" applyBorder="1"/>
    <xf numFmtId="0" fontId="3" fillId="5" borderId="14" xfId="0" applyFont="1" applyFill="1" applyBorder="1"/>
    <xf numFmtId="180" fontId="1" fillId="2" borderId="1" xfId="0" applyNumberFormat="1" applyFont="1" applyFill="1" applyBorder="1"/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6" xfId="0" applyFont="1" applyFill="1" applyBorder="1"/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2" borderId="17" xfId="0" applyFont="1" applyFill="1" applyBorder="1"/>
    <xf numFmtId="0" fontId="2" fillId="2" borderId="18" xfId="0" applyFont="1" applyFill="1" applyBorder="1"/>
    <xf numFmtId="0" fontId="2" fillId="2" borderId="0" xfId="0" applyFont="1" applyFill="1" applyBorder="1"/>
    <xf numFmtId="0" fontId="0" fillId="0" borderId="19" xfId="0" applyBorder="1" applyAlignment="1">
      <alignment horizontal="center" wrapText="1"/>
    </xf>
    <xf numFmtId="0" fontId="0" fillId="0" borderId="20" xfId="0" applyBorder="1"/>
    <xf numFmtId="0" fontId="0" fillId="0" borderId="19" xfId="0" applyBorder="1" applyAlignment="1">
      <alignment horizontal="center"/>
    </xf>
    <xf numFmtId="0" fontId="0" fillId="0" borderId="21" xfId="0" applyBorder="1"/>
    <xf numFmtId="0" fontId="1" fillId="2" borderId="22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2" fillId="2" borderId="30" xfId="0" applyFont="1" applyFill="1" applyBorder="1"/>
    <xf numFmtId="0" fontId="2" fillId="2" borderId="31" xfId="0" applyFont="1" applyFill="1" applyBorder="1"/>
    <xf numFmtId="0" fontId="1" fillId="6" borderId="1" xfId="0" applyFont="1" applyFill="1" applyBorder="1" applyAlignment="1">
      <alignment horizontal="center"/>
    </xf>
    <xf numFmtId="0" fontId="1" fillId="6" borderId="31" xfId="0" applyFont="1" applyFill="1" applyBorder="1" applyAlignment="1">
      <alignment horizontal="center"/>
    </xf>
    <xf numFmtId="9" fontId="2" fillId="0" borderId="1" xfId="0" applyNumberFormat="1" applyFont="1" applyBorder="1"/>
    <xf numFmtId="9" fontId="2" fillId="2" borderId="31" xfId="0" applyNumberFormat="1" applyFont="1" applyFill="1" applyBorder="1"/>
    <xf numFmtId="0" fontId="4" fillId="7" borderId="1" xfId="0" applyFont="1" applyFill="1" applyBorder="1" applyAlignment="1">
      <alignment horizontal="center"/>
    </xf>
    <xf numFmtId="0" fontId="5" fillId="8" borderId="1" xfId="6" applyFont="1" applyFill="1" applyBorder="1" applyAlignment="1">
      <alignment horizontal="center"/>
    </xf>
    <xf numFmtId="0" fontId="4" fillId="7" borderId="10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0" fontId="2" fillId="2" borderId="32" xfId="0" applyFont="1" applyFill="1" applyBorder="1"/>
    <xf numFmtId="0" fontId="1" fillId="2" borderId="19" xfId="0" applyFont="1" applyFill="1" applyBorder="1" applyAlignment="1">
      <alignment horizontal="center"/>
    </xf>
    <xf numFmtId="0" fontId="2" fillId="2" borderId="33" xfId="0" applyFont="1" applyFill="1" applyBorder="1"/>
    <xf numFmtId="0" fontId="0" fillId="0" borderId="34" xfId="0" applyBorder="1"/>
    <xf numFmtId="0" fontId="0" fillId="0" borderId="23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4" xfId="0" applyBorder="1"/>
    <xf numFmtId="0" fontId="1" fillId="2" borderId="10" xfId="0" applyFont="1" applyFill="1" applyBorder="1" applyAlignment="1">
      <alignment horizontal="center"/>
    </xf>
    <xf numFmtId="0" fontId="0" fillId="0" borderId="25" xfId="0" applyBorder="1"/>
    <xf numFmtId="0" fontId="0" fillId="0" borderId="35" xfId="0" applyBorder="1"/>
    <xf numFmtId="0" fontId="0" fillId="0" borderId="36" xfId="0" applyBorder="1"/>
    <xf numFmtId="0" fontId="1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35" xfId="0" applyFont="1" applyFill="1" applyBorder="1" applyAlignment="1">
      <alignment horizontal="center"/>
    </xf>
    <xf numFmtId="0" fontId="2" fillId="2" borderId="36" xfId="0" applyFont="1" applyFill="1" applyBorder="1" applyAlignment="1">
      <alignment horizontal="center"/>
    </xf>
    <xf numFmtId="0" fontId="0" fillId="0" borderId="31" xfId="0" applyBorder="1"/>
    <xf numFmtId="0" fontId="1" fillId="6" borderId="1" xfId="0" applyFont="1" applyFill="1" applyBorder="1" applyAlignment="1">
      <alignment horizontal="center" wrapText="1"/>
    </xf>
    <xf numFmtId="0" fontId="1" fillId="6" borderId="31" xfId="0" applyFont="1" applyFill="1" applyBorder="1" applyAlignment="1">
      <alignment horizontal="center" wrapText="1"/>
    </xf>
    <xf numFmtId="0" fontId="2" fillId="2" borderId="9" xfId="0" applyFont="1" applyFill="1" applyBorder="1"/>
    <xf numFmtId="0" fontId="2" fillId="2" borderId="6" xfId="0" applyFont="1" applyFill="1" applyBorder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s://www.youtube.com/playlist?list=PLDLJ6DuVa3LwRZ7sPe7ad4dCymiIp5j8n" TargetMode="External"/><Relationship Id="rId8" Type="http://schemas.openxmlformats.org/officeDocument/2006/relationships/hyperlink" Target="https://rzp.io/rzp/excelallinone" TargetMode="External"/><Relationship Id="rId7" Type="http://schemas.openxmlformats.org/officeDocument/2006/relationships/hyperlink" Target="https://fincalc-blog.in/car-loan-emi-calculator/" TargetMode="External"/><Relationship Id="rId6" Type="http://schemas.openxmlformats.org/officeDocument/2006/relationships/hyperlink" Target="https://fincalc-blog.in/home-loan-emi-calculator-and-calculation-method/" TargetMode="External"/><Relationship Id="rId5" Type="http://schemas.openxmlformats.org/officeDocument/2006/relationships/hyperlink" Target="https://www.instagram.com/fincalc_tv/" TargetMode="External"/><Relationship Id="rId4" Type="http://schemas.openxmlformats.org/officeDocument/2006/relationships/hyperlink" Target="https://play.google.com/store/apps/details?id=com.rrr.apps.financialcalculator" TargetMode="External"/><Relationship Id="rId3" Type="http://schemas.openxmlformats.org/officeDocument/2006/relationships/hyperlink" Target="https://www.youtube.com/channel/UCymd4lQ9ZJpvd7Pjz0g7vJQ/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hyperlink" Target="https://www.youtube.com/playlist?list=PLDLJ6DuVa3LwRZ7sPe7ad4dCymiIp5j8n" TargetMode="External"/><Relationship Id="rId8" Type="http://schemas.openxmlformats.org/officeDocument/2006/relationships/hyperlink" Target="https://rzp.io/rzp/excelallinone" TargetMode="External"/><Relationship Id="rId7" Type="http://schemas.openxmlformats.org/officeDocument/2006/relationships/hyperlink" Target="https://fincalc-blog.in/car-loan-emi-calculator/" TargetMode="External"/><Relationship Id="rId6" Type="http://schemas.openxmlformats.org/officeDocument/2006/relationships/hyperlink" Target="https://fincalc-blog.in/home-loan-emi-calculator-and-calculation-method/" TargetMode="External"/><Relationship Id="rId5" Type="http://schemas.openxmlformats.org/officeDocument/2006/relationships/hyperlink" Target="https://www.instagram.com/fincalc_tv/" TargetMode="External"/><Relationship Id="rId4" Type="http://schemas.openxmlformats.org/officeDocument/2006/relationships/hyperlink" Target="https://play.google.com/store/apps/details?id=com.rrr.apps.financialcalculator" TargetMode="External"/><Relationship Id="rId3" Type="http://schemas.openxmlformats.org/officeDocument/2006/relationships/hyperlink" Target="https://www.youtube.com/channel/UCymd4lQ9ZJpvd7Pjz0g7vJQ/" TargetMode="External"/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009"/>
  <sheetViews>
    <sheetView workbookViewId="0">
      <selection activeCell="A32" sqref="A32:L32"/>
    </sheetView>
  </sheetViews>
  <sheetFormatPr defaultColWidth="14.4285714285714" defaultRowHeight="15"/>
  <cols>
    <col min="1" max="1" width="20.2857142857143" style="1" customWidth="1"/>
    <col min="2" max="2" width="13.8571428571429" style="1" customWidth="1"/>
    <col min="3" max="3" width="13.7142857142857" style="1" customWidth="1"/>
    <col min="4" max="6" width="10.8571428571429" style="1" hidden="1" customWidth="1"/>
    <col min="7" max="7" width="9.42857142857143" style="1" hidden="1" customWidth="1"/>
    <col min="8" max="8" width="6.14285714285714" style="1" customWidth="1"/>
    <col min="9" max="9" width="15.8571428571429" style="1" customWidth="1"/>
    <col min="10" max="10" width="9.85714285714286" style="1" customWidth="1"/>
    <col min="11" max="11" width="15.8571428571429" style="1" customWidth="1"/>
    <col min="12" max="12" width="9.71428571428571" style="1" customWidth="1"/>
    <col min="13" max="26" width="10.8571428571429" style="1" customWidth="1"/>
    <col min="27" max="16384" width="14.4285714285714" style="1"/>
  </cols>
  <sheetData>
    <row r="1" spans="1:25">
      <c r="A1" s="65" t="s">
        <v>0</v>
      </c>
      <c r="B1" s="66"/>
      <c r="C1" s="67"/>
      <c r="D1" s="67"/>
      <c r="E1" s="67"/>
      <c r="F1" s="67"/>
      <c r="G1" s="67"/>
      <c r="H1" s="67"/>
      <c r="I1" s="67"/>
      <c r="J1" s="67"/>
      <c r="K1" s="67"/>
      <c r="L1" s="70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12"/>
    </row>
    <row r="2" spans="1:25">
      <c r="A2" s="68"/>
      <c r="H2" s="13"/>
      <c r="I2" s="12"/>
      <c r="J2" s="13"/>
      <c r="K2" s="71"/>
      <c r="L2" s="72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12"/>
    </row>
    <row r="3" spans="1:25">
      <c r="A3" s="68"/>
      <c r="H3" s="13"/>
      <c r="I3" s="12"/>
      <c r="J3" s="13"/>
      <c r="K3" s="71"/>
      <c r="L3" s="72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12"/>
    </row>
    <row r="4" spans="1:25">
      <c r="A4" s="68"/>
      <c r="H4" s="69" t="s">
        <v>1</v>
      </c>
      <c r="I4" s="73"/>
      <c r="J4" s="74"/>
      <c r="K4" s="75"/>
      <c r="L4" s="76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12"/>
    </row>
    <row r="5" spans="1:25">
      <c r="A5" s="68"/>
      <c r="H5" s="69" t="s">
        <v>2</v>
      </c>
      <c r="I5" s="73"/>
      <c r="J5" s="74"/>
      <c r="K5" s="75"/>
      <c r="L5" s="76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12"/>
    </row>
    <row r="6" ht="14.25" customHeight="1" spans="1:25">
      <c r="A6" s="20" t="s">
        <v>3</v>
      </c>
      <c r="B6" s="21">
        <v>2250000</v>
      </c>
      <c r="D6" s="18"/>
      <c r="E6" s="18"/>
      <c r="F6" s="18"/>
      <c r="G6" s="18"/>
      <c r="L6" s="77"/>
      <c r="M6" s="39"/>
      <c r="N6" s="39"/>
      <c r="O6" s="39"/>
      <c r="P6" s="39"/>
      <c r="Q6" s="39"/>
      <c r="R6" s="39"/>
      <c r="S6" s="39"/>
      <c r="T6" s="39"/>
      <c r="U6" s="39"/>
      <c r="V6" s="39"/>
      <c r="W6" s="8"/>
      <c r="X6" s="8"/>
      <c r="Y6" s="12"/>
    </row>
    <row r="7" ht="14.25" customHeight="1" spans="1:26">
      <c r="A7" s="20" t="s">
        <v>4</v>
      </c>
      <c r="B7" s="21">
        <v>0</v>
      </c>
      <c r="C7" s="18"/>
      <c r="D7" s="18"/>
      <c r="E7" s="18"/>
      <c r="F7" s="18"/>
      <c r="G7" s="18"/>
      <c r="L7" s="77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80"/>
      <c r="Z7" s="18"/>
    </row>
    <row r="8" ht="14.25" customHeight="1" spans="1:26">
      <c r="A8" s="20" t="s">
        <v>5</v>
      </c>
      <c r="B8" s="21">
        <v>0</v>
      </c>
      <c r="C8" s="18"/>
      <c r="D8" s="18"/>
      <c r="E8" s="18"/>
      <c r="F8" s="18"/>
      <c r="G8" s="18"/>
      <c r="H8" s="18"/>
      <c r="I8" s="18"/>
      <c r="J8" s="18"/>
      <c r="K8" s="18"/>
      <c r="L8" s="53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80"/>
      <c r="Z8" s="18"/>
    </row>
    <row r="9" ht="33" customHeight="1" spans="1:26">
      <c r="A9" s="20" t="s">
        <v>6</v>
      </c>
      <c r="B9" s="22" t="s">
        <v>7</v>
      </c>
      <c r="C9" s="18"/>
      <c r="D9" s="18"/>
      <c r="E9" s="18"/>
      <c r="F9" s="18"/>
      <c r="G9" s="18"/>
      <c r="H9" s="18"/>
      <c r="I9" s="54" t="s">
        <v>8</v>
      </c>
      <c r="J9" s="78" t="s">
        <v>9</v>
      </c>
      <c r="K9" s="54" t="s">
        <v>8</v>
      </c>
      <c r="L9" s="79" t="s">
        <v>10</v>
      </c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80"/>
      <c r="Z9" s="18"/>
    </row>
    <row r="10" ht="14.25" customHeight="1" spans="1:27">
      <c r="A10" s="20" t="s">
        <v>11</v>
      </c>
      <c r="B10" s="21">
        <v>0</v>
      </c>
      <c r="C10" s="18"/>
      <c r="D10" s="18"/>
      <c r="E10" s="18"/>
      <c r="F10" s="18"/>
      <c r="G10" s="18"/>
      <c r="H10" s="18"/>
      <c r="I10" s="18" t="s">
        <v>12</v>
      </c>
      <c r="J10" s="56">
        <v>0</v>
      </c>
      <c r="K10" s="18" t="s">
        <v>13</v>
      </c>
      <c r="L10" s="57">
        <v>0</v>
      </c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80"/>
      <c r="Z10" s="18"/>
      <c r="AA10" s="18"/>
    </row>
    <row r="11" ht="14.25" customHeight="1" spans="1:27">
      <c r="A11" s="23"/>
      <c r="B11" s="24"/>
      <c r="C11" s="24"/>
      <c r="D11" s="24"/>
      <c r="E11" s="24"/>
      <c r="F11" s="24"/>
      <c r="G11" s="18"/>
      <c r="H11" s="18"/>
      <c r="I11" s="18" t="s">
        <v>14</v>
      </c>
      <c r="J11" s="56">
        <v>0.05</v>
      </c>
      <c r="K11" s="18" t="s">
        <v>15</v>
      </c>
      <c r="L11" s="57">
        <v>0.05</v>
      </c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80"/>
      <c r="Z11" s="18"/>
      <c r="AA11" s="18"/>
    </row>
    <row r="12" ht="14.25" customHeight="1" spans="1:27">
      <c r="A12" s="25" t="s">
        <v>16</v>
      </c>
      <c r="B12" s="26" t="s">
        <v>17</v>
      </c>
      <c r="C12" s="26" t="s">
        <v>18</v>
      </c>
      <c r="D12" s="24" t="s">
        <v>19</v>
      </c>
      <c r="E12" s="24" t="s">
        <v>20</v>
      </c>
      <c r="F12" s="24" t="b">
        <v>0</v>
      </c>
      <c r="G12" s="18"/>
      <c r="H12" s="18"/>
      <c r="I12" s="18" t="s">
        <v>21</v>
      </c>
      <c r="J12" s="56">
        <v>0.2</v>
      </c>
      <c r="K12" s="18" t="s">
        <v>22</v>
      </c>
      <c r="L12" s="57">
        <v>0.1</v>
      </c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80"/>
      <c r="Z12" s="18"/>
      <c r="AA12" s="18"/>
    </row>
    <row r="13" ht="14.25" customHeight="1" spans="1:27">
      <c r="A13" s="25" t="s">
        <v>3</v>
      </c>
      <c r="B13" s="21">
        <f>B6</f>
        <v>2250000</v>
      </c>
      <c r="C13" s="21">
        <f>B6</f>
        <v>2250000</v>
      </c>
      <c r="D13" s="18"/>
      <c r="E13" s="18"/>
      <c r="F13" s="18"/>
      <c r="G13" s="18"/>
      <c r="H13" s="18"/>
      <c r="I13" s="18" t="s">
        <v>23</v>
      </c>
      <c r="J13" s="56">
        <v>0.3</v>
      </c>
      <c r="K13" s="18" t="s">
        <v>24</v>
      </c>
      <c r="L13" s="57">
        <v>0.15</v>
      </c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80"/>
      <c r="Z13" s="18"/>
      <c r="AA13" s="18"/>
    </row>
    <row r="14" ht="14.25" customHeight="1" spans="1:27">
      <c r="A14" s="25" t="s">
        <v>25</v>
      </c>
      <c r="B14" s="21">
        <f>IF(B9="Yes",IF(B6&gt;0,50000,0),0)</f>
        <v>50000</v>
      </c>
      <c r="C14" s="21">
        <f>IF(B9="Yes",IF(B6&gt;0,75000,0),0)</f>
        <v>75000</v>
      </c>
      <c r="D14" s="18"/>
      <c r="E14" s="18"/>
      <c r="F14" s="18"/>
      <c r="G14" s="18"/>
      <c r="H14" s="18"/>
      <c r="I14" s="18"/>
      <c r="J14" s="56"/>
      <c r="K14" s="18" t="s">
        <v>26</v>
      </c>
      <c r="L14" s="57">
        <v>0.2</v>
      </c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80"/>
      <c r="Z14" s="18"/>
      <c r="AA14" s="18"/>
    </row>
    <row r="15" ht="14.25" customHeight="1" spans="1:27">
      <c r="A15" s="25" t="s">
        <v>11</v>
      </c>
      <c r="B15" s="21">
        <f>B10</f>
        <v>0</v>
      </c>
      <c r="C15" s="21">
        <v>1750000</v>
      </c>
      <c r="D15" s="18"/>
      <c r="E15" s="18"/>
      <c r="F15" s="18"/>
      <c r="G15" s="18"/>
      <c r="H15" s="18"/>
      <c r="I15" s="18"/>
      <c r="J15" s="56"/>
      <c r="K15" s="18" t="s">
        <v>27</v>
      </c>
      <c r="L15" s="57">
        <v>0.25</v>
      </c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80"/>
      <c r="Z15" s="18"/>
      <c r="AA15" s="18"/>
    </row>
    <row r="16" ht="14.25" customHeight="1" spans="1:27">
      <c r="A16" s="25" t="s">
        <v>28</v>
      </c>
      <c r="B16" s="21">
        <f>IF(B13-B15-B14&lt;0,0,B13-B15-B14)</f>
        <v>2200000</v>
      </c>
      <c r="C16" s="21">
        <f>IF(C13-C15-C14&lt;0,0,C13-C15-C14)</f>
        <v>425000</v>
      </c>
      <c r="D16" s="18"/>
      <c r="E16" s="18"/>
      <c r="F16" s="18"/>
      <c r="G16" s="18"/>
      <c r="H16" s="18"/>
      <c r="I16" s="18"/>
      <c r="J16" s="56"/>
      <c r="K16" s="18" t="s">
        <v>29</v>
      </c>
      <c r="L16" s="57">
        <v>0.3</v>
      </c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80"/>
      <c r="Z16" s="18"/>
      <c r="AA16" s="18"/>
    </row>
    <row r="17" ht="14.25" customHeight="1" spans="1:27">
      <c r="A17" s="25" t="s">
        <v>30</v>
      </c>
      <c r="B17" s="21">
        <f>IF(B16&gt;250000,D17,F17)</f>
        <v>12500</v>
      </c>
      <c r="C17" s="21">
        <f>IF(C16&gt;400000,E17,F17)</f>
        <v>1250</v>
      </c>
      <c r="D17" s="18">
        <f t="shared" ref="D17" si="0">IF(B16&gt;500000,(500000-250000)*5/100,(B16-250000)*5/100)</f>
        <v>12500</v>
      </c>
      <c r="E17" s="18">
        <f>IF(AND(C16&gt;1200000,C16&lt;=1270588),0,IF(C16&gt;800000,(800000-400000)*5/100,(C16-400000)*5/100))</f>
        <v>1250</v>
      </c>
      <c r="F17" s="18">
        <v>0</v>
      </c>
      <c r="G17" s="18">
        <f>IF(C16&gt;700000,(700000-300000)*5/100,(C16-300000)*5/100)</f>
        <v>6250</v>
      </c>
      <c r="H17" s="18"/>
      <c r="I17" s="18"/>
      <c r="J17" s="18"/>
      <c r="K17" s="18"/>
      <c r="L17" s="53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80"/>
      <c r="Z17" s="18"/>
      <c r="AA17" s="18"/>
    </row>
    <row r="18" ht="14.25" customHeight="1" spans="1:26">
      <c r="A18" s="25" t="s">
        <v>31</v>
      </c>
      <c r="B18" s="27"/>
      <c r="C18" s="21">
        <f>IF(C16&gt;800000,E18,F18)</f>
        <v>0</v>
      </c>
      <c r="D18" s="18"/>
      <c r="E18" s="18">
        <f>IF(AND(C16&gt;1200000,C16&lt;=1270588),0,IF(C16&gt;1200000,(1200000-800000)*10/100,(C16-800000)*10/100))</f>
        <v>-37500</v>
      </c>
      <c r="F18" s="18">
        <v>0</v>
      </c>
      <c r="G18" s="18">
        <f>IF(C16&gt;1000000,(1000000-700000)*10/100,(C16-700000)*10/100)</f>
        <v>-27500</v>
      </c>
      <c r="H18" s="18"/>
      <c r="I18" s="58" t="s">
        <v>32</v>
      </c>
      <c r="J18" s="58"/>
      <c r="K18" s="59" t="s">
        <v>33</v>
      </c>
      <c r="L18" s="53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80"/>
      <c r="Z18" s="18"/>
    </row>
    <row r="19" ht="14.25" customHeight="1" spans="1:26">
      <c r="A19" s="25" t="s">
        <v>34</v>
      </c>
      <c r="B19" s="27"/>
      <c r="C19" s="21">
        <f>IF(C16&gt;1200000,E19,F19)</f>
        <v>0</v>
      </c>
      <c r="D19" s="18"/>
      <c r="E19" s="18">
        <f>IF(AND(C16&gt;1200000,C16&lt;=1270588),C16-1200000,IF(C16&gt;1600000,(1600000-1200000)*15/100,(C16-1200000)*15/100))</f>
        <v>-116250</v>
      </c>
      <c r="F19" s="18">
        <v>0</v>
      </c>
      <c r="G19" s="18">
        <v>0</v>
      </c>
      <c r="H19" s="18"/>
      <c r="I19" s="58" t="s">
        <v>35</v>
      </c>
      <c r="J19" s="58"/>
      <c r="K19" s="59" t="s">
        <v>33</v>
      </c>
      <c r="L19" s="53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80"/>
      <c r="Z19" s="18"/>
    </row>
    <row r="20" ht="14.25" customHeight="1" spans="1:26">
      <c r="A20" s="25" t="s">
        <v>36</v>
      </c>
      <c r="B20" s="21">
        <f>IF(B16&gt;500000,D20,F20)</f>
        <v>100000</v>
      </c>
      <c r="C20" s="21">
        <f>IF(C16&gt;1600000,E20,F20)</f>
        <v>0</v>
      </c>
      <c r="D20" s="18">
        <f>IF(B16&gt;1000000,(1000000-500000)*20/100,(B16-500000)*20/100)</f>
        <v>100000</v>
      </c>
      <c r="E20" s="18">
        <f>IF(C16&gt;2000000,(2000000-1600000)*20/100,(C16-1600000)*20/100)</f>
        <v>-235000</v>
      </c>
      <c r="F20" s="18">
        <v>0</v>
      </c>
      <c r="G20" s="18">
        <v>0</v>
      </c>
      <c r="H20" s="18"/>
      <c r="I20" s="58" t="s">
        <v>37</v>
      </c>
      <c r="J20" s="58"/>
      <c r="K20" s="59" t="s">
        <v>33</v>
      </c>
      <c r="L20" s="53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80"/>
      <c r="Z20" s="18"/>
    </row>
    <row r="21" ht="14.25" customHeight="1" spans="1:26">
      <c r="A21" s="25" t="s">
        <v>38</v>
      </c>
      <c r="B21" s="27"/>
      <c r="C21" s="21">
        <f>IF(C16&gt;2000000,E21,F21)</f>
        <v>0</v>
      </c>
      <c r="D21" s="18"/>
      <c r="E21" s="18">
        <f>IF(C16&gt;2400000,(2400000-2000000)*25/100,(C16-2000000)*25/100)</f>
        <v>-393750</v>
      </c>
      <c r="F21" s="18">
        <v>0</v>
      </c>
      <c r="G21" s="18">
        <v>0</v>
      </c>
      <c r="H21" s="18"/>
      <c r="I21" s="60" t="s">
        <v>39</v>
      </c>
      <c r="J21" s="61"/>
      <c r="K21" s="59" t="s">
        <v>33</v>
      </c>
      <c r="L21" s="53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80"/>
      <c r="Z21" s="18"/>
    </row>
    <row r="22" spans="1:26">
      <c r="A22" s="25" t="s">
        <v>40</v>
      </c>
      <c r="B22" s="21">
        <f>IF(B16&gt;1000000,D22,F22)</f>
        <v>360000</v>
      </c>
      <c r="C22" s="21">
        <f>IF(C16&gt;2400000,E22,F22)</f>
        <v>0</v>
      </c>
      <c r="D22" s="18">
        <f>(B16-1000000)*30/100</f>
        <v>360000</v>
      </c>
      <c r="E22" s="18">
        <f>(C16-2400000)*30/100</f>
        <v>-592500</v>
      </c>
      <c r="F22" s="18">
        <v>0</v>
      </c>
      <c r="G22" s="18">
        <v>0</v>
      </c>
      <c r="H22" s="18"/>
      <c r="I22" s="18"/>
      <c r="J22" s="18"/>
      <c r="K22" s="18"/>
      <c r="L22" s="53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80"/>
      <c r="Z22" s="18"/>
    </row>
    <row r="23" spans="1:26">
      <c r="A23" s="25" t="s">
        <v>41</v>
      </c>
      <c r="B23" s="28">
        <f>IF(SUM(B17:B22)&lt;=12500,SUM(B17:B22),0)</f>
        <v>0</v>
      </c>
      <c r="C23" s="28">
        <f>IF(C16&lt;=1200000,SUM(C17:C22),0)</f>
        <v>1250</v>
      </c>
      <c r="D23" s="18"/>
      <c r="E23" s="18"/>
      <c r="F23" s="18"/>
      <c r="G23" s="18"/>
      <c r="H23" s="18"/>
      <c r="I23" s="58" t="s">
        <v>42</v>
      </c>
      <c r="J23" s="58"/>
      <c r="K23" s="59" t="s">
        <v>33</v>
      </c>
      <c r="L23" s="53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80"/>
      <c r="Z23" s="18"/>
    </row>
    <row r="24" spans="1:26">
      <c r="A24" s="25" t="s">
        <v>43</v>
      </c>
      <c r="B24" s="21">
        <f>IF(B16&gt;5000000,D24,F24)</f>
        <v>0</v>
      </c>
      <c r="C24" s="21">
        <f>IF(C16&gt;5000000,E24,G24)</f>
        <v>0</v>
      </c>
      <c r="D24" s="18">
        <f>IF(AND(B16&gt;5000000,B16&lt;=10000000),IF(B16&lt;5195895,(B16-5000000)*70/100,SUM(B17:B22)*10/100),0)</f>
        <v>0</v>
      </c>
      <c r="E24" s="18">
        <f>IF(AND(C16&gt;5000000,C16&lt;=10000000),IF(C16&lt;5161194,(C16-5000000)*70/100,SUM(C17:C22)*10/100),0)</f>
        <v>0</v>
      </c>
      <c r="F24" s="18">
        <v>0</v>
      </c>
      <c r="G24" s="18"/>
      <c r="H24" s="18"/>
      <c r="I24" s="58" t="s">
        <v>44</v>
      </c>
      <c r="J24" s="58"/>
      <c r="K24" s="59" t="s">
        <v>33</v>
      </c>
      <c r="L24" s="53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80"/>
      <c r="Z24" s="18"/>
    </row>
    <row r="25" spans="1:26">
      <c r="A25" s="29" t="s">
        <v>45</v>
      </c>
      <c r="B25" s="21">
        <f>IF(B16&gt;10000000,D25,F25)</f>
        <v>0</v>
      </c>
      <c r="C25" s="21">
        <f>IF(C16&gt;10000000,E25,G25)</f>
        <v>0</v>
      </c>
      <c r="D25" s="18">
        <f>IF(B16&gt;10000000,IF(B16&lt;10214695,(B16-10000000)*70/100+281250,SUM(B17:B22)*15/100),0)</f>
        <v>0</v>
      </c>
      <c r="E25" s="18">
        <f>IF(C16&gt;10000000,IF(C16&lt;10196947,(C16-10000000)*70/100+258000,SUM(C17:C22)*15/100),0)</f>
        <v>0</v>
      </c>
      <c r="F25" s="18">
        <v>0</v>
      </c>
      <c r="G25" s="18"/>
      <c r="H25" s="18"/>
      <c r="I25" s="58" t="s">
        <v>46</v>
      </c>
      <c r="J25" s="58"/>
      <c r="K25" s="59" t="s">
        <v>33</v>
      </c>
      <c r="L25" s="53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80"/>
      <c r="Z25" s="18"/>
    </row>
    <row r="26" spans="1:26">
      <c r="A26" s="29" t="s">
        <v>47</v>
      </c>
      <c r="B26" s="21">
        <f>IF(B6+B7-B14&lt;250000,0,IF(B6-B14&lt;=250000,(B6+B7-B14-250000)/100*20,B7/100*20))</f>
        <v>0</v>
      </c>
      <c r="C26" s="21">
        <f>IF(B6+B7+B8-C14&lt;400000,0,IF(B6+B8-C14&lt;=400000,(B6+B7+B8-C14-400000)/100*20,B7/100*20))</f>
        <v>0</v>
      </c>
      <c r="D26" s="21"/>
      <c r="E26" s="21"/>
      <c r="F26" s="18"/>
      <c r="G26" s="18"/>
      <c r="H26" s="18"/>
      <c r="I26" s="18"/>
      <c r="J26" s="18"/>
      <c r="K26" s="18"/>
      <c r="L26" s="53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80"/>
      <c r="Z26" s="18"/>
    </row>
    <row r="27" spans="1:26">
      <c r="A27" s="29" t="s">
        <v>48</v>
      </c>
      <c r="B27" s="21">
        <f>IF(B6+B7+B8-B14&lt;250000,0,IF(B6+B7-B14&lt;=250000,IF(B6+B7+B8-B14-375000&lt;0,0,(B6+B7+B8-B14-375000)/100*12.5),IF(B8-125000&lt;0,0,(B8-125000)/100*12.5)))</f>
        <v>0</v>
      </c>
      <c r="C27" s="21">
        <f>IF(B6+B7+B8-C14&lt;400000,0,IF(B6+B7-C14&lt;=400000,IF(B6+B7+B8-C14-525000&lt;0,0,(B6+B7+B8-C14-525000)/100*12.5),IF(B8-125000&lt;0,0,(B8-125000)/100*12.5)))</f>
        <v>0</v>
      </c>
      <c r="D27" s="18"/>
      <c r="E27" s="18"/>
      <c r="F27" s="18"/>
      <c r="G27" s="18"/>
      <c r="H27" s="18"/>
      <c r="I27" s="18"/>
      <c r="J27" s="18"/>
      <c r="K27" s="18"/>
      <c r="L27" s="53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80"/>
      <c r="Z27" s="18"/>
    </row>
    <row r="28" spans="1:26">
      <c r="A28" s="25" t="s">
        <v>49</v>
      </c>
      <c r="B28" s="21">
        <f>(SUM(B17,B20,B22,B24,B25,B26,B27)-B23)*4/100</f>
        <v>18900</v>
      </c>
      <c r="C28" s="21">
        <f>(SUM(C17,C18,C19,C20,C21,C22,C24,C25,C26,C27)-C23)*4/100</f>
        <v>0</v>
      </c>
      <c r="D28" s="18"/>
      <c r="E28" s="18"/>
      <c r="F28" s="18"/>
      <c r="G28" s="18"/>
      <c r="H28" s="18"/>
      <c r="I28" s="18"/>
      <c r="J28" s="18"/>
      <c r="K28" s="18"/>
      <c r="L28" s="53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80"/>
      <c r="Z28" s="18"/>
    </row>
    <row r="29" spans="1:26">
      <c r="A29" s="30" t="s">
        <v>50</v>
      </c>
      <c r="B29" s="31">
        <f>SUM(B17,B20,B22,B24,B25,B28,B26,B27)-B23</f>
        <v>491400</v>
      </c>
      <c r="C29" s="31">
        <f>SUM(C17,C18,C19,C20,C21,C22,C24,C25,C28,C26,C27)-C23</f>
        <v>0</v>
      </c>
      <c r="D29" s="18"/>
      <c r="E29" s="18"/>
      <c r="F29" s="18"/>
      <c r="G29" s="18"/>
      <c r="H29" s="18"/>
      <c r="I29" s="18"/>
      <c r="J29" s="18"/>
      <c r="K29" s="18"/>
      <c r="L29" s="53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80"/>
      <c r="Z29" s="18"/>
    </row>
    <row r="30" spans="1:26">
      <c r="A30" s="32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53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80"/>
      <c r="Z30" s="18"/>
    </row>
    <row r="31" ht="15.75" spans="1:26">
      <c r="A31" s="33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62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80"/>
      <c r="Z31" s="18"/>
    </row>
    <row r="32" ht="15.75" spans="1:26">
      <c r="A32" s="35" t="s">
        <v>51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63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80"/>
      <c r="Z32" s="18"/>
    </row>
    <row r="33" spans="1:26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80"/>
      <c r="Z33" s="18"/>
    </row>
    <row r="34" spans="1:26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80"/>
      <c r="Z34" s="18"/>
    </row>
    <row r="35" spans="1:26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80"/>
      <c r="Z35" s="18"/>
    </row>
    <row r="36" spans="1:26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80"/>
      <c r="Z36" s="18"/>
    </row>
    <row r="37" spans="1:26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80"/>
      <c r="Z37" s="18"/>
    </row>
    <row r="38" spans="1:26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80"/>
      <c r="Z38" s="18"/>
    </row>
    <row r="39" spans="1:26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80"/>
      <c r="Z39" s="18"/>
    </row>
    <row r="40" spans="1:26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80"/>
      <c r="Z40" s="18"/>
    </row>
    <row r="41" spans="1:26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80"/>
      <c r="Z41" s="18"/>
    </row>
    <row r="42" spans="1:26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80"/>
      <c r="Z42" s="18"/>
    </row>
    <row r="43" spans="1:26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80"/>
      <c r="Z43" s="18"/>
    </row>
    <row r="44" spans="1:26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80"/>
      <c r="Z44" s="18"/>
    </row>
    <row r="45" spans="1:26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80"/>
      <c r="Z45" s="18"/>
    </row>
    <row r="46" spans="1:26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80"/>
      <c r="Z46" s="18"/>
    </row>
    <row r="47" spans="1:26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80"/>
      <c r="Z47" s="18"/>
    </row>
    <row r="48" spans="1:26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80"/>
      <c r="Z48" s="18"/>
    </row>
    <row r="49" spans="1:26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80"/>
      <c r="Z49" s="18"/>
    </row>
    <row r="50" spans="1:26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80"/>
      <c r="Z50" s="18"/>
    </row>
    <row r="51" spans="1:26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80"/>
      <c r="Z51" s="18"/>
    </row>
    <row r="52" spans="1:26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80"/>
      <c r="Z52" s="18"/>
    </row>
    <row r="53" spans="1:26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80"/>
      <c r="Z53" s="18"/>
    </row>
    <row r="54" spans="1:26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80"/>
      <c r="Z54" s="18"/>
    </row>
    <row r="55" spans="1:26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80"/>
      <c r="Z55" s="18"/>
    </row>
    <row r="56" spans="1:26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80"/>
      <c r="Z56" s="18"/>
    </row>
    <row r="57" spans="1:26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80"/>
      <c r="Z57" s="18"/>
    </row>
    <row r="58" spans="1:26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80"/>
      <c r="Z58" s="18"/>
    </row>
    <row r="59" spans="1:26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80"/>
      <c r="Z59" s="18"/>
    </row>
    <row r="60" spans="1:26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80"/>
      <c r="Z60" s="18"/>
    </row>
    <row r="61" spans="1:26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80"/>
      <c r="Z61" s="18"/>
    </row>
    <row r="62" spans="1:26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80"/>
      <c r="Z62" s="18"/>
    </row>
    <row r="63" spans="1:26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80"/>
      <c r="Z63" s="18"/>
    </row>
    <row r="64" spans="1:26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80"/>
      <c r="Z64" s="18"/>
    </row>
    <row r="65" spans="1:26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80"/>
      <c r="Z65" s="18"/>
    </row>
    <row r="66" spans="1:26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80"/>
      <c r="Z66" s="18"/>
    </row>
    <row r="67" spans="1:26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80"/>
      <c r="Z67" s="18"/>
    </row>
    <row r="68" spans="1:26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80"/>
      <c r="Z68" s="18"/>
    </row>
    <row r="69" spans="1:26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80"/>
      <c r="Z69" s="18"/>
    </row>
    <row r="70" spans="1:26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80"/>
      <c r="Z70" s="18"/>
    </row>
    <row r="71" spans="1:26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80"/>
      <c r="Z71" s="18"/>
    </row>
    <row r="72" spans="1:26">
      <c r="A72" s="3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80"/>
      <c r="Z72" s="18"/>
    </row>
    <row r="73" spans="1:26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80"/>
      <c r="Z73" s="18"/>
    </row>
    <row r="74" spans="1:26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80"/>
      <c r="Z74" s="18"/>
    </row>
    <row r="75" spans="1:26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80"/>
      <c r="Z75" s="18"/>
    </row>
    <row r="76" spans="1:26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80"/>
      <c r="Z76" s="18"/>
    </row>
    <row r="77" spans="1:26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80"/>
      <c r="Z77" s="18"/>
    </row>
    <row r="78" spans="1:26">
      <c r="A78" s="3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80"/>
      <c r="Z78" s="18"/>
    </row>
    <row r="79" spans="1:26">
      <c r="A79" s="3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80"/>
      <c r="Z79" s="18"/>
    </row>
    <row r="80" spans="1:26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80"/>
      <c r="Z80" s="18"/>
    </row>
    <row r="81" spans="1:26">
      <c r="A81" s="3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80"/>
      <c r="Z81" s="18"/>
    </row>
    <row r="82" spans="1:26">
      <c r="A82" s="3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80"/>
      <c r="Z82" s="18"/>
    </row>
    <row r="83" spans="1:26">
      <c r="A83" s="3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80"/>
      <c r="Z83" s="18"/>
    </row>
    <row r="84" spans="1:26">
      <c r="A84" s="3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80"/>
      <c r="Z84" s="18"/>
    </row>
    <row r="85" spans="1:26">
      <c r="A85" s="3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80"/>
      <c r="Z85" s="18"/>
    </row>
    <row r="86" spans="1:26">
      <c r="A86" s="3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80"/>
      <c r="Z86" s="18"/>
    </row>
    <row r="87" spans="1:26">
      <c r="A87" s="3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80"/>
      <c r="Z87" s="18"/>
    </row>
    <row r="88" spans="1:26">
      <c r="A88" s="3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81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8"/>
      <c r="Z88" s="18"/>
    </row>
    <row r="89" spans="1:26">
      <c r="A89" s="3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80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spans="1:26">
      <c r="A90" s="3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80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spans="1:26">
      <c r="A91" s="3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80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spans="1:26">
      <c r="A92" s="3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80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spans="1:26">
      <c r="A93" s="3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80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spans="1:26">
      <c r="A94" s="3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80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spans="1:26">
      <c r="A95" s="3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80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spans="1:26">
      <c r="A96" s="3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80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spans="1:26">
      <c r="A97" s="3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80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spans="1:26">
      <c r="A98" s="3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80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spans="1:26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80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spans="1:26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80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spans="1:26">
      <c r="A101" s="3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80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spans="1:26">
      <c r="A102" s="3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80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spans="1:26">
      <c r="A103" s="3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80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spans="1:26">
      <c r="A104" s="3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80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spans="1:26">
      <c r="A105" s="3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80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spans="1:26">
      <c r="A106" s="3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80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spans="1:26">
      <c r="A107" s="3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80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spans="1:26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80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spans="1:26">
      <c r="A109" s="3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80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spans="1:26">
      <c r="A110" s="3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80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spans="1:26">
      <c r="A111" s="3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80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spans="1:26">
      <c r="A112" s="3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80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spans="1:26">
      <c r="A113" s="3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80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spans="1:26">
      <c r="A114" s="3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80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spans="1:26">
      <c r="A115" s="3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80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spans="1:26">
      <c r="A116" s="3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80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spans="1:26">
      <c r="A117" s="3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80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spans="1:26">
      <c r="A118" s="3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80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spans="1:26">
      <c r="A119" s="3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80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spans="1:26">
      <c r="A120" s="3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80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spans="1:26">
      <c r="A121" s="3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80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spans="1:26">
      <c r="A122" s="3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80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spans="1:26">
      <c r="A123" s="3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80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spans="1:26">
      <c r="A124" s="3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80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spans="1:26">
      <c r="A125" s="3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80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spans="1:26">
      <c r="A126" s="3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80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spans="1:26">
      <c r="A127" s="3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80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spans="1:26">
      <c r="A128" s="3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80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spans="1:26">
      <c r="A129" s="3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80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spans="1:26">
      <c r="A130" s="3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80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spans="1:26">
      <c r="A131" s="3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80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spans="1:26">
      <c r="A132" s="3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80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spans="1:26">
      <c r="A133" s="3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80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spans="1:26">
      <c r="A134" s="3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80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spans="1:26">
      <c r="A135" s="3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80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spans="1:26">
      <c r="A136" s="3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80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spans="1:26">
      <c r="A137" s="3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80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spans="1:26">
      <c r="A138" s="3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80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spans="1:26">
      <c r="A139" s="3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80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spans="1:26">
      <c r="A140" s="3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80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spans="1:26">
      <c r="A141" s="3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80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spans="1:26">
      <c r="A142" s="3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80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spans="1:26">
      <c r="A143" s="3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80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spans="1:26">
      <c r="A144" s="3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80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spans="1:26">
      <c r="A145" s="3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80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spans="1:26">
      <c r="A146" s="3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80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spans="1:26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80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spans="1:26">
      <c r="A148" s="39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80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spans="1:26">
      <c r="A149" s="3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80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spans="1:26">
      <c r="A150" s="3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80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spans="1:26">
      <c r="A151" s="3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80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spans="1:26">
      <c r="A152" s="3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80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spans="1:26">
      <c r="A153" s="3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80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spans="1:26">
      <c r="A154" s="3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80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spans="1:26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80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spans="1:26">
      <c r="A156" s="39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80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spans="1:26">
      <c r="A157" s="3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80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spans="1:26">
      <c r="A158" s="3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80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spans="1:26">
      <c r="A159" s="3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80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spans="1:26">
      <c r="A160" s="39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80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spans="1:26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80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spans="1:26">
      <c r="A162" s="39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80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spans="1:26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80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spans="1:26">
      <c r="A164" s="3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80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spans="1:26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80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spans="1:26">
      <c r="A166" s="3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80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spans="1:26">
      <c r="A167" s="3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80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spans="1:26">
      <c r="A168" s="3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80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spans="1:26">
      <c r="A169" s="3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80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spans="1:26">
      <c r="A170" s="3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80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spans="1:26">
      <c r="A171" s="3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80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spans="1:26">
      <c r="A172" s="3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80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spans="1:26">
      <c r="A173" s="3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80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spans="1:26">
      <c r="A174" s="3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80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spans="1:26">
      <c r="A175" s="3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80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spans="1:26">
      <c r="A176" s="3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80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spans="1:26">
      <c r="A177" s="3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80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spans="1:26">
      <c r="A178" s="3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80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spans="1:26">
      <c r="A179" s="3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80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spans="1:26">
      <c r="A180" s="3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80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spans="1:26">
      <c r="A181" s="3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80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spans="1:26">
      <c r="A182" s="3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80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spans="1:26">
      <c r="A183" s="39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80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spans="1:26">
      <c r="A184" s="3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80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spans="1:26">
      <c r="A185" s="39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80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spans="1:26">
      <c r="A186" s="39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80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spans="1:26">
      <c r="A187" s="39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80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spans="1:26">
      <c r="A188" s="39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80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spans="1:26">
      <c r="A189" s="39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80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spans="1:26">
      <c r="A190" s="39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80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spans="1:26">
      <c r="A191" s="39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80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spans="1:26">
      <c r="A192" s="39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80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spans="1:26">
      <c r="A193" s="39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80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spans="1:26">
      <c r="A194" s="39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80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spans="1:26">
      <c r="A195" s="39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80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spans="1:26">
      <c r="A196" s="39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80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spans="1:26">
      <c r="A197" s="39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80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spans="1:26">
      <c r="A198" s="39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80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spans="1:26">
      <c r="A199" s="39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80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spans="1:26">
      <c r="A200" s="39"/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80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spans="1:26">
      <c r="A201" s="39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80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spans="1:26">
      <c r="A202" s="39"/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80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spans="1:26">
      <c r="A203" s="39"/>
      <c r="B203" s="39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80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spans="1:26">
      <c r="A204" s="39"/>
      <c r="B204" s="39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80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spans="1:26">
      <c r="A205" s="39"/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80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spans="1:26">
      <c r="A206" s="39"/>
      <c r="B206" s="39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80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spans="1:26">
      <c r="A207" s="39"/>
      <c r="B207" s="39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80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spans="1:26">
      <c r="A208" s="39"/>
      <c r="B208" s="39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80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spans="1:26">
      <c r="A209" s="39"/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80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spans="1:26">
      <c r="A210" s="39"/>
      <c r="B210" s="39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80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spans="1:26">
      <c r="A211" s="39"/>
      <c r="B211" s="39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80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spans="1:26">
      <c r="A212" s="39"/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80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spans="1:26">
      <c r="A213" s="39"/>
      <c r="B213" s="39"/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80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spans="1:26">
      <c r="A214" s="39"/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80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spans="1:26">
      <c r="A215" s="39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80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spans="1:26">
      <c r="A216" s="39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80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spans="1:26">
      <c r="A217" s="39"/>
      <c r="B217" s="39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80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spans="1:26">
      <c r="A218" s="39"/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80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spans="1:26">
      <c r="A219" s="39"/>
      <c r="B219" s="39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80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spans="1:26">
      <c r="A220" s="39"/>
      <c r="B220" s="39"/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80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spans="1:26">
      <c r="A221" s="39"/>
      <c r="B221" s="39"/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80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spans="1:26">
      <c r="A222" s="39"/>
      <c r="B222" s="39"/>
      <c r="C222" s="39"/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80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 spans="1:26">
      <c r="A223" s="39"/>
      <c r="B223" s="39"/>
      <c r="C223" s="39"/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80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spans="1:26">
      <c r="A224" s="39"/>
      <c r="B224" s="39"/>
      <c r="C224" s="39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80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spans="1:26">
      <c r="A225" s="39"/>
      <c r="B225" s="39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80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</row>
    <row r="226" spans="1:26">
      <c r="A226" s="39"/>
      <c r="B226" s="39"/>
      <c r="C226" s="39"/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80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 spans="1:26">
      <c r="A227" s="39"/>
      <c r="B227" s="39"/>
      <c r="C227" s="39"/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80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</row>
    <row r="228" spans="1:26">
      <c r="A228" s="39"/>
      <c r="B228" s="39"/>
      <c r="C228" s="39"/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80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</row>
    <row r="229" spans="1:26">
      <c r="A229" s="39"/>
      <c r="B229" s="39"/>
      <c r="C229" s="39"/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80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</row>
    <row r="230" spans="1:26">
      <c r="A230" s="39"/>
      <c r="B230" s="39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80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</row>
    <row r="231" spans="1:26">
      <c r="A231" s="39"/>
      <c r="B231" s="39"/>
      <c r="C231" s="39"/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80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</row>
    <row r="232" spans="1:26">
      <c r="A232" s="39"/>
      <c r="B232" s="39"/>
      <c r="C232" s="39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80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 spans="1:26">
      <c r="A233" s="39"/>
      <c r="B233" s="39"/>
      <c r="C233" s="39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80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 spans="1:26">
      <c r="A234" s="39"/>
      <c r="B234" s="39"/>
      <c r="C234" s="39"/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80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 spans="1:26">
      <c r="A235" s="39"/>
      <c r="B235" s="39"/>
      <c r="C235" s="39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80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 spans="1:26">
      <c r="A236" s="39"/>
      <c r="B236" s="39"/>
      <c r="C236" s="39"/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80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 spans="1:26">
      <c r="A237" s="39"/>
      <c r="B237" s="39"/>
      <c r="C237" s="39"/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80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</row>
    <row r="238" spans="1:26">
      <c r="A238" s="39"/>
      <c r="B238" s="39"/>
      <c r="C238" s="39"/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80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</row>
    <row r="239" spans="1:26">
      <c r="A239" s="39"/>
      <c r="B239" s="39"/>
      <c r="C239" s="39"/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80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</row>
    <row r="240" spans="1:26">
      <c r="A240" s="39"/>
      <c r="B240" s="39"/>
      <c r="C240" s="39"/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80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</row>
    <row r="241" spans="1:26">
      <c r="A241" s="39"/>
      <c r="B241" s="39"/>
      <c r="C241" s="39"/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80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</row>
    <row r="242" spans="1:26">
      <c r="A242" s="39"/>
      <c r="B242" s="39"/>
      <c r="C242" s="39"/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80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 spans="1:26">
      <c r="A243" s="39"/>
      <c r="B243" s="39"/>
      <c r="C243" s="39"/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80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</row>
    <row r="244" spans="1:26">
      <c r="A244" s="39"/>
      <c r="B244" s="39"/>
      <c r="C244" s="39"/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80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</row>
    <row r="245" spans="1:26">
      <c r="A245" s="39"/>
      <c r="B245" s="39"/>
      <c r="C245" s="39"/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80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</row>
    <row r="246" spans="1:26">
      <c r="A246" s="39"/>
      <c r="B246" s="39"/>
      <c r="C246" s="39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80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</row>
    <row r="247" spans="1:26">
      <c r="A247" s="39"/>
      <c r="B247" s="39"/>
      <c r="C247" s="39"/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80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</row>
    <row r="248" spans="1:26">
      <c r="A248" s="39"/>
      <c r="B248" s="39"/>
      <c r="C248" s="39"/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80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</row>
    <row r="249" spans="1:26">
      <c r="A249" s="39"/>
      <c r="B249" s="39"/>
      <c r="C249" s="39"/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80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</row>
    <row r="250" spans="1:26">
      <c r="A250" s="39"/>
      <c r="B250" s="39"/>
      <c r="C250" s="39"/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80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</row>
    <row r="251" spans="1:26">
      <c r="A251" s="39"/>
      <c r="B251" s="39"/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80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</row>
    <row r="252" spans="1:26">
      <c r="A252" s="39"/>
      <c r="B252" s="39"/>
      <c r="C252" s="39"/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80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 spans="1:26">
      <c r="A253" s="39"/>
      <c r="B253" s="39"/>
      <c r="C253" s="39"/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80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</row>
    <row r="254" spans="1:26">
      <c r="A254" s="39"/>
      <c r="B254" s="39"/>
      <c r="C254" s="39"/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80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</row>
    <row r="255" spans="1:26">
      <c r="A255" s="39"/>
      <c r="B255" s="39"/>
      <c r="C255" s="39"/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80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</row>
    <row r="256" spans="1:26">
      <c r="A256" s="39"/>
      <c r="B256" s="39"/>
      <c r="C256" s="39"/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80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</row>
    <row r="257" spans="1:26">
      <c r="A257" s="39"/>
      <c r="B257" s="39"/>
      <c r="C257" s="39"/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80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</row>
    <row r="258" spans="1:26">
      <c r="A258" s="39"/>
      <c r="B258" s="39"/>
      <c r="C258" s="39"/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80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</row>
    <row r="259" spans="1:26">
      <c r="A259" s="39"/>
      <c r="B259" s="39"/>
      <c r="C259" s="39"/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80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</row>
    <row r="260" spans="1:26">
      <c r="A260" s="39"/>
      <c r="B260" s="39"/>
      <c r="C260" s="39"/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80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</row>
    <row r="261" spans="1:26">
      <c r="A261" s="39"/>
      <c r="B261" s="39"/>
      <c r="C261" s="39"/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80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 spans="1:26">
      <c r="A262" s="39"/>
      <c r="B262" s="39"/>
      <c r="C262" s="39"/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80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 spans="1:26">
      <c r="A263" s="39"/>
      <c r="B263" s="39"/>
      <c r="C263" s="39"/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80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 spans="1:26">
      <c r="A264" s="39"/>
      <c r="B264" s="39"/>
      <c r="C264" s="39"/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80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</row>
    <row r="265" spans="1:26">
      <c r="A265" s="39"/>
      <c r="B265" s="39"/>
      <c r="C265" s="39"/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80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spans="1:26">
      <c r="A266" s="39"/>
      <c r="B266" s="39"/>
      <c r="C266" s="39"/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80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spans="1:26">
      <c r="A267" s="39"/>
      <c r="B267" s="39"/>
      <c r="C267" s="39"/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80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</row>
    <row r="268" spans="1:26">
      <c r="A268" s="39"/>
      <c r="B268" s="39"/>
      <c r="C268" s="39"/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80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 spans="1:26">
      <c r="A269" s="39"/>
      <c r="B269" s="39"/>
      <c r="C269" s="39"/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80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 spans="1:26">
      <c r="A270" s="39"/>
      <c r="B270" s="39"/>
      <c r="C270" s="39"/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80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 spans="1:26">
      <c r="A271" s="39"/>
      <c r="B271" s="39"/>
      <c r="C271" s="39"/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80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 spans="1:26">
      <c r="A272" s="39"/>
      <c r="B272" s="39"/>
      <c r="C272" s="39"/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80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 spans="1:26">
      <c r="A273" s="39"/>
      <c r="B273" s="39"/>
      <c r="C273" s="39"/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80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 spans="1:26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 spans="1:26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 spans="1:26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 spans="1:26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 spans="1:26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 spans="1:26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spans="1:26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</row>
    <row r="393" spans="1:26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</row>
    <row r="394" spans="1:26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</row>
    <row r="395" spans="1:26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</row>
    <row r="396" spans="1:26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</row>
    <row r="397" spans="1:26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</row>
    <row r="398" spans="1:26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</row>
    <row r="399" spans="1:26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</row>
    <row r="400" spans="1:26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</row>
    <row r="401" spans="1:26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</row>
    <row r="402" spans="1:26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</row>
    <row r="403" spans="1:26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</row>
    <row r="404" spans="1:26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</row>
    <row r="405" spans="1:26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</row>
    <row r="406" spans="1:26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</row>
    <row r="407" spans="1:26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</row>
    <row r="408" spans="1:26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</row>
    <row r="409" spans="1:26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</row>
    <row r="410" spans="1:26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</row>
    <row r="411" spans="1:26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</row>
    <row r="412" spans="1:26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</row>
    <row r="413" spans="1:26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</row>
    <row r="414" spans="1:26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</row>
    <row r="415" spans="1:26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</row>
    <row r="416" spans="1:26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</row>
    <row r="417" spans="1:26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</row>
    <row r="418" spans="1:26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</row>
    <row r="419" spans="1:26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</row>
    <row r="420" spans="1:26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</row>
    <row r="421" spans="1:26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</row>
    <row r="422" spans="1:26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</row>
    <row r="423" spans="1:26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</row>
    <row r="424" spans="1:26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</row>
    <row r="425" spans="1:26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</row>
    <row r="426" spans="1:26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</row>
    <row r="427" spans="1:26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</row>
    <row r="428" spans="1:26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</row>
    <row r="429" spans="1:26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</row>
    <row r="430" spans="1:26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</row>
    <row r="431" spans="1:26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</row>
    <row r="432" spans="1:26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 spans="1:26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</row>
    <row r="434" spans="1:26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</row>
    <row r="435" spans="1:26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</row>
    <row r="436" spans="1:26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</row>
    <row r="437" spans="1:26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</row>
    <row r="438" spans="1:26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</row>
    <row r="439" spans="1:26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</row>
    <row r="440" spans="1:26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</row>
    <row r="441" spans="1:26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</row>
    <row r="442" spans="1:26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</row>
    <row r="443" spans="1:26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</row>
    <row r="444" spans="1:26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</row>
    <row r="445" spans="1:26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</row>
    <row r="446" spans="1:26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</row>
    <row r="447" spans="1:26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</row>
    <row r="448" spans="1:26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</row>
    <row r="449" spans="1:26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</row>
    <row r="450" spans="1:26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</row>
    <row r="451" spans="1:26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</row>
    <row r="452" spans="1:26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</row>
    <row r="453" spans="1:26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</row>
    <row r="454" spans="1:26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</row>
    <row r="455" spans="1:26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</row>
    <row r="456" spans="1:26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</row>
    <row r="457" spans="1:26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</row>
    <row r="458" spans="1:26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 spans="1:26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</row>
    <row r="460" spans="1:26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</row>
    <row r="461" spans="1:26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</row>
    <row r="462" spans="1:26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</row>
    <row r="463" spans="1:26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</row>
    <row r="464" spans="1:26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</row>
    <row r="465" spans="1:26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</row>
    <row r="466" spans="1:26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</row>
    <row r="467" spans="1:26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</row>
    <row r="468" spans="1:26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</row>
    <row r="469" spans="1:26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</row>
    <row r="470" spans="1:26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</row>
    <row r="471" spans="1:26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</row>
    <row r="472" spans="1:26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</row>
    <row r="473" spans="1:26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</row>
    <row r="474" spans="1:26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</row>
    <row r="475" spans="1:26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</row>
    <row r="476" spans="1:26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</row>
    <row r="477" spans="1:26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</row>
    <row r="478" spans="1:26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</row>
    <row r="479" spans="1:26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</row>
    <row r="480" spans="1:26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 spans="1:26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</row>
    <row r="482" spans="1:26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 spans="1:26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</row>
    <row r="484" spans="1:26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</row>
    <row r="485" spans="1:26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</row>
    <row r="486" spans="1:26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</row>
    <row r="487" spans="1:26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</row>
    <row r="488" spans="1:26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</row>
    <row r="489" spans="1:26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</row>
    <row r="490" spans="1:26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</row>
    <row r="491" spans="1:26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</row>
    <row r="492" spans="1:26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 spans="1:26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</row>
    <row r="494" spans="1:26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</row>
    <row r="495" spans="1:26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 spans="1:26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</row>
    <row r="497" spans="1:26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 spans="1:26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</row>
    <row r="499" spans="1:26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</row>
    <row r="500" spans="1:26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</row>
    <row r="501" spans="1:26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</row>
    <row r="502" spans="1:26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</row>
    <row r="503" spans="1:26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</row>
    <row r="504" spans="1:26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</row>
    <row r="505" spans="1:26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</row>
    <row r="506" spans="1:26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</row>
    <row r="507" spans="1:26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</row>
    <row r="508" spans="1:26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</row>
    <row r="509" spans="1:26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</row>
    <row r="510" spans="1:26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</row>
    <row r="511" spans="1:26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</row>
    <row r="512" spans="1:26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</row>
    <row r="513" spans="1:26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</row>
    <row r="514" spans="1:26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</row>
    <row r="515" spans="1:26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</row>
    <row r="516" spans="1:26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</row>
    <row r="517" spans="1:26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</row>
    <row r="518" spans="1:26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</row>
    <row r="519" spans="1:26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</row>
    <row r="520" spans="1:26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</row>
    <row r="521" spans="1:26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</row>
    <row r="522" spans="1:26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</row>
    <row r="523" spans="1:26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</row>
    <row r="524" spans="1:26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</row>
    <row r="525" spans="1:26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</row>
    <row r="526" spans="1:26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</row>
    <row r="527" spans="1:26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</row>
    <row r="528" spans="1:26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</row>
    <row r="529" spans="1:26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</row>
    <row r="530" spans="1:26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 spans="1:26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</row>
    <row r="532" spans="1:26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</row>
    <row r="533" spans="1:26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</row>
    <row r="534" spans="1:26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</row>
    <row r="535" spans="1:26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</row>
    <row r="536" spans="1:26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</row>
    <row r="537" spans="1:26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</row>
    <row r="538" spans="1:26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</row>
    <row r="539" spans="1:26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</row>
    <row r="540" spans="1:26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</row>
    <row r="541" spans="1:26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</row>
    <row r="542" spans="1:26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</row>
    <row r="543" spans="1:26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</row>
    <row r="544" spans="1:26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</row>
    <row r="545" spans="1:26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</row>
    <row r="546" spans="1:26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</row>
    <row r="547" spans="1:26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</row>
    <row r="548" spans="1:26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</row>
    <row r="549" spans="1:26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</row>
    <row r="550" spans="1:26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</row>
    <row r="551" spans="1:26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</row>
    <row r="552" spans="1:26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</row>
    <row r="553" spans="1:26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</row>
    <row r="554" spans="1:26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</row>
    <row r="555" spans="1:26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</row>
    <row r="556" spans="1:26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</row>
    <row r="557" spans="1:26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</row>
    <row r="558" spans="1:26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</row>
    <row r="559" spans="1:26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</row>
    <row r="560" spans="1:26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</row>
    <row r="561" spans="1:26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</row>
    <row r="562" spans="1:26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</row>
    <row r="563" spans="1:26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</row>
    <row r="564" spans="1:26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</row>
    <row r="565" spans="1:26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</row>
    <row r="566" spans="1:26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</row>
    <row r="567" spans="1:26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</row>
    <row r="568" spans="1:26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</row>
    <row r="569" spans="1:26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</row>
    <row r="570" spans="1:26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</row>
    <row r="571" spans="1:26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</row>
    <row r="572" spans="1:26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</row>
    <row r="573" spans="1:26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</row>
    <row r="574" spans="1:26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</row>
    <row r="575" spans="1:26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</row>
    <row r="576" spans="1:26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</row>
    <row r="577" spans="1:26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</row>
    <row r="578" spans="1:26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</row>
    <row r="579" spans="1:26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</row>
    <row r="580" spans="1:26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</row>
    <row r="581" spans="1:26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</row>
    <row r="582" spans="1:26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</row>
    <row r="583" spans="1:26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</row>
    <row r="584" spans="1:26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</row>
    <row r="585" spans="1:26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</row>
    <row r="586" spans="1:26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</row>
    <row r="587" spans="1:26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</row>
    <row r="588" spans="1:26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</row>
    <row r="589" spans="1:26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</row>
    <row r="590" spans="1:26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</row>
    <row r="591" spans="1:26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</row>
    <row r="592" spans="1:26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</row>
    <row r="593" spans="1:26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</row>
    <row r="594" spans="1:26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</row>
    <row r="595" spans="1:26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</row>
    <row r="596" spans="1:26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</row>
    <row r="597" spans="1:26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</row>
    <row r="598" spans="1:26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</row>
    <row r="599" spans="1:26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</row>
    <row r="600" spans="1:26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</row>
    <row r="601" spans="1:26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</row>
    <row r="602" spans="1:26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</row>
    <row r="603" spans="1:26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</row>
    <row r="604" spans="1:26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</row>
    <row r="605" spans="1:26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</row>
    <row r="606" spans="1:26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</row>
    <row r="607" spans="1:26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</row>
    <row r="608" spans="1:26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</row>
    <row r="609" spans="1:26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</row>
    <row r="610" spans="1:26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</row>
    <row r="611" spans="1:26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</row>
    <row r="612" spans="1:26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</row>
    <row r="613" spans="1:26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</row>
    <row r="614" spans="1:26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</row>
    <row r="615" spans="1:26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</row>
    <row r="616" spans="1:26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</row>
    <row r="617" spans="1:26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</row>
    <row r="618" spans="1:26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</row>
    <row r="619" spans="1:26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</row>
    <row r="620" spans="1:26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</row>
    <row r="621" spans="1:26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</row>
    <row r="622" spans="1:26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</row>
    <row r="623" spans="1:26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</row>
    <row r="624" spans="1:26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</row>
    <row r="625" spans="1:26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</row>
    <row r="626" spans="1:26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</row>
    <row r="627" spans="1:26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</row>
    <row r="628" spans="1:26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</row>
    <row r="629" spans="1:26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</row>
    <row r="630" spans="1:26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</row>
    <row r="631" spans="1:26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</row>
    <row r="632" spans="1:26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</row>
    <row r="633" spans="1:26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</row>
    <row r="634" spans="1:26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</row>
    <row r="635" spans="1:26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</row>
    <row r="636" spans="1:26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</row>
    <row r="637" spans="1:26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</row>
    <row r="638" spans="1:26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</row>
    <row r="639" spans="1:26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</row>
    <row r="640" spans="1:26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</row>
    <row r="641" spans="1:26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</row>
    <row r="642" spans="1:26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</row>
    <row r="643" spans="1:26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</row>
    <row r="644" spans="1:26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</row>
    <row r="645" spans="1:26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</row>
    <row r="646" spans="1:26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</row>
    <row r="647" spans="1:26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</row>
    <row r="648" spans="1:26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</row>
    <row r="649" spans="1:26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</row>
    <row r="650" spans="1:26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</row>
    <row r="651" spans="1:26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</row>
    <row r="652" spans="1:26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</row>
    <row r="653" spans="1:26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</row>
    <row r="654" spans="1:26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</row>
    <row r="655" spans="1:26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</row>
    <row r="656" spans="1:26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</row>
    <row r="657" spans="1:26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</row>
    <row r="658" spans="1:26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</row>
    <row r="659" spans="1:26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</row>
    <row r="660" spans="1:26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</row>
    <row r="661" spans="1:26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</row>
    <row r="662" spans="1:26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</row>
    <row r="663" spans="1:26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</row>
    <row r="664" spans="1:26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</row>
    <row r="665" spans="1:26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</row>
    <row r="666" spans="1:26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</row>
    <row r="667" spans="1:26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</row>
    <row r="668" spans="1:26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</row>
    <row r="669" spans="1:26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</row>
    <row r="670" spans="1:26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</row>
    <row r="671" spans="1:26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</row>
    <row r="672" spans="1:26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</row>
    <row r="673" spans="1:26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</row>
    <row r="674" spans="1:26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</row>
    <row r="675" spans="1:26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</row>
    <row r="676" spans="1:26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</row>
    <row r="677" spans="1:26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</row>
    <row r="678" spans="1:26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</row>
    <row r="679" spans="1:26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</row>
    <row r="680" spans="1:26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</row>
    <row r="681" spans="1:26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</row>
    <row r="682" spans="1:26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</row>
    <row r="683" spans="1:26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</row>
    <row r="684" spans="1:26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</row>
    <row r="685" spans="1:26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</row>
    <row r="686" spans="1:26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</row>
    <row r="687" spans="1:26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</row>
    <row r="688" spans="1:26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</row>
    <row r="689" spans="1:26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</row>
    <row r="690" spans="1:26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</row>
    <row r="691" spans="1:26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</row>
    <row r="692" spans="1:26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</row>
    <row r="693" spans="1:26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</row>
    <row r="694" spans="1:26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</row>
    <row r="695" spans="1:26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</row>
    <row r="696" spans="1:26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</row>
    <row r="697" spans="1:26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</row>
    <row r="698" spans="1:26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</row>
    <row r="699" spans="1:26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</row>
    <row r="700" spans="1:26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</row>
    <row r="701" spans="1:26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</row>
    <row r="702" spans="1:26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</row>
    <row r="703" spans="1:26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</row>
    <row r="704" spans="1:26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</row>
    <row r="705" spans="1:26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</row>
    <row r="706" spans="1:26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</row>
    <row r="707" spans="1:26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</row>
    <row r="708" spans="1:26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</row>
    <row r="709" spans="1:26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</row>
    <row r="710" spans="1:26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</row>
    <row r="711" spans="1:26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</row>
    <row r="712" spans="1:26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</row>
    <row r="713" spans="1:26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</row>
    <row r="714" spans="1:26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</row>
    <row r="715" spans="1:26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</row>
    <row r="716" spans="1:26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</row>
    <row r="717" spans="1:26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</row>
    <row r="718" spans="1:26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</row>
    <row r="719" spans="1:26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</row>
    <row r="720" spans="1:26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</row>
    <row r="721" spans="1:26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</row>
    <row r="722" spans="1:26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</row>
    <row r="723" spans="1:26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</row>
    <row r="724" spans="1:26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</row>
    <row r="725" spans="1:26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</row>
    <row r="726" spans="1:26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</row>
    <row r="727" spans="1:26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</row>
    <row r="728" spans="1:26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</row>
    <row r="729" spans="1:26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</row>
    <row r="730" spans="1:26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</row>
    <row r="731" spans="1:26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</row>
    <row r="732" spans="1:26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</row>
    <row r="733" spans="1:26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</row>
    <row r="734" spans="1:26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</row>
    <row r="735" spans="1:26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</row>
    <row r="736" spans="1:26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</row>
    <row r="737" spans="1:26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</row>
    <row r="738" spans="1:26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</row>
    <row r="739" spans="1:26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</row>
    <row r="740" spans="1:26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</row>
    <row r="741" spans="1:26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</row>
    <row r="742" spans="1:26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</row>
    <row r="743" spans="1:26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</row>
    <row r="744" spans="1:26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</row>
    <row r="745" spans="1:26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</row>
    <row r="746" spans="1:26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</row>
    <row r="747" spans="1:26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</row>
    <row r="748" spans="1:26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</row>
    <row r="749" spans="1:26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</row>
    <row r="750" spans="1:26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</row>
    <row r="751" spans="1:26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</row>
    <row r="752" spans="1:26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</row>
    <row r="753" spans="1:26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</row>
    <row r="754" spans="1:26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</row>
    <row r="755" spans="1:26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</row>
    <row r="756" spans="1:26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</row>
    <row r="757" spans="1:26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</row>
    <row r="758" spans="1:26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</row>
    <row r="759" spans="1:26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</row>
    <row r="760" spans="1:26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</row>
    <row r="761" spans="1:26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</row>
    <row r="762" spans="1:26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</row>
    <row r="763" spans="1:26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</row>
    <row r="764" spans="1:26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</row>
    <row r="765" spans="1:26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</row>
    <row r="766" spans="1:26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</row>
    <row r="767" spans="1:26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</row>
    <row r="768" spans="1:26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</row>
    <row r="769" spans="1:26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</row>
    <row r="770" spans="1:26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</row>
    <row r="771" spans="1:26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</row>
    <row r="772" spans="1:26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</row>
    <row r="773" spans="1:26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</row>
    <row r="774" spans="1:26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</row>
    <row r="775" spans="1:26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</row>
    <row r="776" spans="1:26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</row>
    <row r="777" spans="1:26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</row>
    <row r="778" spans="1:26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</row>
    <row r="779" spans="1:26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</row>
    <row r="780" spans="1:26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</row>
    <row r="781" spans="1:26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</row>
    <row r="782" spans="1:26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</row>
    <row r="783" spans="1:26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</row>
    <row r="784" spans="1:26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</row>
    <row r="785" spans="1:26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</row>
    <row r="786" spans="1:26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</row>
    <row r="787" spans="1:26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</row>
    <row r="788" spans="1:26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</row>
    <row r="789" spans="1:26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</row>
    <row r="790" spans="1:26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</row>
    <row r="791" spans="1:26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</row>
    <row r="792" spans="1:26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</row>
    <row r="793" spans="1:26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</row>
    <row r="794" spans="1:26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</row>
    <row r="795" spans="1:26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</row>
    <row r="796" spans="1:26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</row>
    <row r="797" spans="1:26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</row>
    <row r="798" spans="1:26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</row>
    <row r="799" spans="1:26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</row>
    <row r="800" spans="1:26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</row>
    <row r="801" spans="1:26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</row>
    <row r="802" spans="1:26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</row>
    <row r="803" spans="1:26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</row>
    <row r="804" spans="1:26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</row>
    <row r="805" spans="1:26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</row>
    <row r="806" spans="1:26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</row>
    <row r="807" spans="1:26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</row>
    <row r="808" spans="1:26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</row>
    <row r="809" spans="1:26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</row>
    <row r="810" spans="1:26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</row>
    <row r="811" spans="1:26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</row>
    <row r="812" spans="1:26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</row>
    <row r="813" spans="1:26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</row>
    <row r="814" spans="1:26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</row>
    <row r="815" spans="1:26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</row>
    <row r="816" spans="1:26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</row>
    <row r="817" spans="1:26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</row>
    <row r="818" spans="1:26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</row>
    <row r="819" spans="1:26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</row>
    <row r="820" spans="1:26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</row>
    <row r="821" spans="1:26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</row>
    <row r="822" spans="1:26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</row>
    <row r="823" spans="1:26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</row>
    <row r="824" spans="1:26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</row>
    <row r="825" spans="1:26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</row>
    <row r="826" spans="1:26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</row>
    <row r="827" spans="1:26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</row>
    <row r="828" spans="1:26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</row>
    <row r="829" spans="1:26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</row>
    <row r="830" spans="1:26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</row>
    <row r="831" spans="1:26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</row>
    <row r="832" spans="1:26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</row>
    <row r="833" spans="1:26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</row>
    <row r="834" spans="1:26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</row>
    <row r="835" spans="1:26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</row>
    <row r="836" spans="1:26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</row>
    <row r="837" spans="1:26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</row>
    <row r="838" spans="1:26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</row>
    <row r="839" spans="1:26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</row>
    <row r="840" spans="1:26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</row>
    <row r="841" spans="1:26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</row>
    <row r="842" spans="1:26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</row>
    <row r="843" spans="1:26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</row>
    <row r="844" spans="1:26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</row>
    <row r="845" spans="1:26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</row>
    <row r="846" spans="1:26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</row>
    <row r="847" spans="1:26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</row>
    <row r="848" spans="1:26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</row>
    <row r="849" spans="1:26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</row>
    <row r="850" spans="1:26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</row>
    <row r="851" spans="1:26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</row>
    <row r="852" spans="1:26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</row>
    <row r="853" spans="1:26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</row>
    <row r="854" spans="1:26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</row>
    <row r="855" spans="1:26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</row>
    <row r="856" spans="1:26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</row>
    <row r="857" spans="1:26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</row>
    <row r="858" spans="1:26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</row>
    <row r="859" spans="1:26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</row>
    <row r="860" spans="1:26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</row>
    <row r="861" spans="1:26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</row>
    <row r="862" spans="1:26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</row>
    <row r="863" spans="1:26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</row>
    <row r="864" spans="1:26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</row>
    <row r="865" spans="1:26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</row>
    <row r="866" spans="1:26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</row>
    <row r="867" spans="1:26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</row>
    <row r="868" spans="1:26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</row>
    <row r="869" spans="1:26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</row>
    <row r="870" spans="1:26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</row>
    <row r="871" spans="1:26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</row>
    <row r="872" spans="1:26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</row>
    <row r="873" spans="1:26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</row>
    <row r="874" spans="1:26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</row>
    <row r="875" spans="1:26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</row>
    <row r="876" spans="1:26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</row>
    <row r="877" spans="1:26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</row>
    <row r="878" spans="1:26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</row>
    <row r="879" spans="1:26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</row>
    <row r="880" spans="1:26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</row>
    <row r="881" spans="1:26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</row>
    <row r="882" spans="1:26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</row>
    <row r="883" spans="1:26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</row>
    <row r="884" spans="1:26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</row>
    <row r="885" spans="1:26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</row>
    <row r="886" spans="1:26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</row>
    <row r="887" spans="1:26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</row>
    <row r="888" spans="1:26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</row>
    <row r="889" spans="1:26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</row>
    <row r="890" spans="1:26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</row>
    <row r="891" spans="1:26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</row>
    <row r="892" spans="1:26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</row>
    <row r="893" spans="1:26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</row>
    <row r="894" spans="1:26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</row>
    <row r="895" spans="1:26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</row>
    <row r="896" spans="1:26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</row>
    <row r="897" spans="1:26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</row>
    <row r="898" spans="1:26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</row>
    <row r="899" spans="1:26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</row>
    <row r="900" spans="1:26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</row>
    <row r="901" spans="1:26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</row>
    <row r="902" spans="1:26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</row>
    <row r="903" spans="1:26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</row>
    <row r="904" spans="1:26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</row>
    <row r="905" spans="1:26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</row>
    <row r="906" spans="1:26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</row>
    <row r="907" spans="1:26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</row>
    <row r="908" spans="1:26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</row>
    <row r="909" spans="1:26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</row>
    <row r="910" spans="1:26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</row>
    <row r="911" spans="1:26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</row>
    <row r="912" spans="1:26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</row>
    <row r="913" spans="1:26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</row>
    <row r="914" spans="1:26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</row>
    <row r="915" spans="1:26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</row>
    <row r="916" spans="1:26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</row>
    <row r="917" spans="1:26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</row>
    <row r="918" spans="1:26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</row>
    <row r="919" spans="1:26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</row>
    <row r="920" spans="1:26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</row>
    <row r="921" spans="1:26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</row>
    <row r="922" spans="1:26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</row>
    <row r="923" spans="1:26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</row>
    <row r="924" spans="1:26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</row>
    <row r="925" spans="1:26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</row>
    <row r="926" spans="1:26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</row>
    <row r="927" spans="1:26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</row>
    <row r="928" spans="1:26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</row>
    <row r="929" spans="1:26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</row>
    <row r="930" spans="1:26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</row>
    <row r="931" spans="1:26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</row>
    <row r="932" spans="1:26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</row>
    <row r="933" spans="1:26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</row>
    <row r="934" spans="1:26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</row>
    <row r="935" spans="1:26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</row>
    <row r="936" spans="1:26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</row>
    <row r="937" spans="1:26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</row>
    <row r="938" spans="1:26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</row>
    <row r="939" spans="1:26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</row>
    <row r="940" spans="1:26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</row>
    <row r="941" spans="1:26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</row>
    <row r="942" spans="1:26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</row>
    <row r="943" spans="1:26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</row>
    <row r="944" spans="1:26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</row>
    <row r="945" spans="1:26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</row>
    <row r="946" spans="1:26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</row>
    <row r="947" spans="1:26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</row>
    <row r="948" spans="1:26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</row>
    <row r="949" spans="1:26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</row>
    <row r="950" spans="1:26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</row>
    <row r="951" spans="1:26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</row>
    <row r="952" spans="1:26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</row>
    <row r="953" spans="1:26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</row>
    <row r="954" spans="1:26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</row>
    <row r="955" spans="1:26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</row>
    <row r="956" spans="1:26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</row>
    <row r="957" spans="1:26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</row>
    <row r="958" spans="1:26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</row>
    <row r="959" spans="1:26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</row>
    <row r="960" spans="1:26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</row>
    <row r="961" spans="1:26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</row>
    <row r="962" spans="1:26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</row>
    <row r="963" spans="1:26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</row>
    <row r="964" spans="1:26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</row>
    <row r="965" spans="1:26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</row>
    <row r="966" spans="1:26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</row>
    <row r="967" spans="1:26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</row>
    <row r="968" spans="1:26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</row>
    <row r="969" spans="1:26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</row>
    <row r="970" spans="1:26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</row>
    <row r="971" spans="1:26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</row>
    <row r="972" spans="1:26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</row>
    <row r="973" spans="1:26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</row>
    <row r="974" spans="1:26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</row>
    <row r="975" spans="1:26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</row>
    <row r="976" spans="1:26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</row>
    <row r="977" spans="1:26">
      <c r="A977" s="18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</row>
    <row r="978" spans="1:26">
      <c r="A978" s="18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</row>
    <row r="979" spans="1:26">
      <c r="A979" s="18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</row>
    <row r="980" spans="1:26">
      <c r="A980" s="18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</row>
    <row r="981" spans="1:26">
      <c r="A981" s="18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</row>
    <row r="982" spans="1:26">
      <c r="A982" s="18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</row>
    <row r="983" spans="1:26">
      <c r="A983" s="18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</row>
    <row r="984" spans="1:26">
      <c r="A984" s="18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</row>
    <row r="985" spans="1:26">
      <c r="A985" s="18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</row>
    <row r="986" spans="1:26">
      <c r="A986" s="18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</row>
    <row r="987" spans="1:26">
      <c r="A987" s="18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</row>
    <row r="988" spans="1:26">
      <c r="A988" s="18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</row>
    <row r="989" spans="1:26">
      <c r="A989" s="18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</row>
    <row r="990" spans="1:26">
      <c r="A990" s="18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</row>
    <row r="991" spans="1:26">
      <c r="A991" s="18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</row>
    <row r="992" spans="1:26">
      <c r="A992" s="18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</row>
    <row r="993" spans="1:26">
      <c r="A993" s="18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</row>
    <row r="994" spans="1:26">
      <c r="A994" s="18"/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</row>
    <row r="995" spans="1:26">
      <c r="A995" s="18"/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</row>
    <row r="996" spans="1:26">
      <c r="A996" s="18"/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</row>
    <row r="997" spans="1:26">
      <c r="A997" s="18"/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</row>
    <row r="998" spans="1:26">
      <c r="A998" s="18"/>
      <c r="B998" s="18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</row>
    <row r="999" spans="1:26">
      <c r="A999" s="18"/>
      <c r="B999" s="18"/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</row>
    <row r="1000" spans="1:26">
      <c r="A1000" s="18"/>
      <c r="B1000" s="18"/>
      <c r="C1000" s="18"/>
      <c r="D1000" s="18"/>
      <c r="E1000" s="18"/>
      <c r="F1000" s="18"/>
      <c r="G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</row>
    <row r="1001" spans="1:26">
      <c r="A1001" s="18"/>
      <c r="B1001" s="18"/>
      <c r="C1001" s="18"/>
      <c r="D1001" s="18"/>
      <c r="E1001" s="18"/>
      <c r="F1001" s="18"/>
      <c r="G1001" s="18"/>
      <c r="I1001" s="18"/>
      <c r="J1001" s="18"/>
      <c r="K1001" s="18"/>
      <c r="L1001" s="18"/>
      <c r="M1001" s="18"/>
      <c r="N1001" s="18"/>
      <c r="O1001" s="18"/>
      <c r="P1001" s="18"/>
      <c r="Q1001" s="18"/>
      <c r="R1001" s="18"/>
      <c r="S1001" s="18"/>
      <c r="T1001" s="18"/>
      <c r="U1001" s="18"/>
      <c r="V1001" s="18"/>
      <c r="W1001" s="18"/>
      <c r="X1001" s="18"/>
      <c r="Y1001" s="18"/>
      <c r="Z1001" s="18"/>
    </row>
    <row r="1002" spans="1:26">
      <c r="A1002" s="18"/>
      <c r="B1002" s="18"/>
      <c r="C1002" s="18"/>
      <c r="D1002" s="18"/>
      <c r="E1002" s="18"/>
      <c r="F1002" s="18"/>
      <c r="G1002" s="18"/>
      <c r="I1002" s="18"/>
      <c r="J1002" s="18"/>
      <c r="K1002" s="18"/>
      <c r="L1002" s="18"/>
      <c r="M1002" s="18"/>
      <c r="N1002" s="18"/>
      <c r="O1002" s="18"/>
      <c r="P1002" s="18"/>
      <c r="Q1002" s="18"/>
      <c r="R1002" s="18"/>
      <c r="S1002" s="18"/>
      <c r="T1002" s="18"/>
      <c r="U1002" s="18"/>
      <c r="V1002" s="18"/>
      <c r="W1002" s="18"/>
      <c r="X1002" s="18"/>
      <c r="Y1002" s="18"/>
      <c r="Z1002" s="18"/>
    </row>
    <row r="1003" spans="1:26">
      <c r="A1003" s="18"/>
      <c r="B1003" s="18"/>
      <c r="C1003" s="18"/>
      <c r="D1003" s="18"/>
      <c r="E1003" s="18"/>
      <c r="F1003" s="18"/>
      <c r="G1003" s="18"/>
      <c r="I1003" s="18"/>
      <c r="J1003" s="18"/>
      <c r="K1003" s="18"/>
      <c r="L1003" s="18"/>
      <c r="M1003" s="18"/>
      <c r="N1003" s="18"/>
      <c r="O1003" s="18"/>
      <c r="P1003" s="18"/>
      <c r="Q1003" s="18"/>
      <c r="R1003" s="18"/>
      <c r="S1003" s="18"/>
      <c r="T1003" s="18"/>
      <c r="U1003" s="18"/>
      <c r="V1003" s="18"/>
      <c r="W1003" s="18"/>
      <c r="X1003" s="18"/>
      <c r="Y1003" s="18"/>
      <c r="Z1003" s="18"/>
    </row>
    <row r="1004" spans="1:26">
      <c r="A1004" s="18"/>
      <c r="B1004" s="18"/>
      <c r="C1004" s="18"/>
      <c r="D1004" s="18"/>
      <c r="E1004" s="18"/>
      <c r="F1004" s="18"/>
      <c r="G1004" s="18"/>
      <c r="I1004" s="18"/>
      <c r="J1004" s="18"/>
      <c r="K1004" s="18"/>
      <c r="L1004" s="18"/>
      <c r="M1004" s="18"/>
      <c r="N1004" s="18"/>
      <c r="O1004" s="18"/>
      <c r="P1004" s="18"/>
      <c r="Q1004" s="18"/>
      <c r="R1004" s="18"/>
      <c r="S1004" s="18"/>
      <c r="T1004" s="18"/>
      <c r="U1004" s="18"/>
      <c r="V1004" s="18"/>
      <c r="W1004" s="18"/>
      <c r="X1004" s="18"/>
      <c r="Y1004" s="18"/>
      <c r="Z1004" s="18"/>
    </row>
    <row r="1005" spans="1:26">
      <c r="A1005" s="18"/>
      <c r="B1005" s="18"/>
      <c r="C1005" s="18"/>
      <c r="D1005" s="18"/>
      <c r="E1005" s="18"/>
      <c r="F1005" s="18"/>
      <c r="G1005" s="18"/>
      <c r="M1005" s="18"/>
      <c r="N1005" s="18"/>
      <c r="O1005" s="18"/>
      <c r="P1005" s="18"/>
      <c r="Q1005" s="18"/>
      <c r="R1005" s="18"/>
      <c r="S1005" s="18"/>
      <c r="T1005" s="18"/>
      <c r="U1005" s="18"/>
      <c r="V1005" s="18"/>
      <c r="W1005" s="18"/>
      <c r="X1005" s="18"/>
      <c r="Y1005" s="18"/>
      <c r="Z1005" s="18"/>
    </row>
    <row r="1006" spans="1:7">
      <c r="A1006" s="18"/>
      <c r="B1006" s="18"/>
      <c r="C1006" s="18"/>
      <c r="D1006" s="18"/>
      <c r="E1006" s="18"/>
      <c r="F1006" s="18"/>
      <c r="G1006" s="18"/>
    </row>
    <row r="1007" spans="1:7">
      <c r="A1007" s="18"/>
      <c r="B1007" s="18"/>
      <c r="C1007" s="18"/>
      <c r="D1007" s="18"/>
      <c r="E1007" s="18"/>
      <c r="F1007" s="18"/>
      <c r="G1007" s="18"/>
    </row>
    <row r="1008" spans="1:3">
      <c r="A1008" s="18"/>
      <c r="B1008" s="18"/>
      <c r="C1008" s="18"/>
    </row>
    <row r="1009" spans="1:3">
      <c r="A1009" s="18"/>
      <c r="B1009" s="18"/>
      <c r="C1009" s="18"/>
    </row>
  </sheetData>
  <mergeCells count="13">
    <mergeCell ref="B1:K1"/>
    <mergeCell ref="H4:I4"/>
    <mergeCell ref="J4:L4"/>
    <mergeCell ref="H5:I5"/>
    <mergeCell ref="J5:L5"/>
    <mergeCell ref="I18:J18"/>
    <mergeCell ref="I19:J19"/>
    <mergeCell ref="I20:J20"/>
    <mergeCell ref="I21:J21"/>
    <mergeCell ref="I23:J23"/>
    <mergeCell ref="I24:J24"/>
    <mergeCell ref="I25:J25"/>
    <mergeCell ref="A32:L32"/>
  </mergeCells>
  <dataValidations count="1">
    <dataValidation type="list" allowBlank="1" showInputMessage="1" showErrorMessage="1" sqref="B9">
      <formula1>"Yes, No"</formula1>
    </dataValidation>
  </dataValidations>
  <hyperlinks>
    <hyperlink ref="K23" r:id="rId3" display="Click Here"/>
    <hyperlink ref="K24" r:id="rId4" display="Click Here"/>
    <hyperlink ref="K25" r:id="rId5" display="Click Here"/>
    <hyperlink ref="K19" r:id="rId6" display="Click Here"/>
    <hyperlink ref="K20" r:id="rId7" display="Click Here"/>
    <hyperlink ref="K21" r:id="rId8" display="Click Here"/>
    <hyperlink ref="K18" r:id="rId9" display="Click Here"/>
  </hyperlinks>
  <pageMargins left="0.7" right="0.7" top="0.5" bottom="0.75" header="0.3" footer="0.3"/>
  <pageSetup paperSize="9" scale="75" fitToWidth="0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09"/>
  <sheetViews>
    <sheetView tabSelected="1" workbookViewId="0">
      <selection activeCell="A33" sqref="A33:L33"/>
    </sheetView>
  </sheetViews>
  <sheetFormatPr defaultColWidth="14.4285714285714" defaultRowHeight="15"/>
  <cols>
    <col min="1" max="1" width="20.2857142857143" style="1" customWidth="1"/>
    <col min="2" max="2" width="13.8571428571429" style="1" customWidth="1"/>
    <col min="3" max="3" width="13.7142857142857" style="1" customWidth="1"/>
    <col min="4" max="6" width="10.8571428571429" style="1" hidden="1" customWidth="1"/>
    <col min="7" max="7" width="9.42857142857143" style="1" hidden="1" customWidth="1"/>
    <col min="8" max="8" width="14.7142857142857" style="1" customWidth="1"/>
    <col min="9" max="9" width="17.5714285714286" style="1" customWidth="1"/>
    <col min="10" max="10" width="12.7142857142857" style="1" customWidth="1"/>
    <col min="11" max="11" width="15.8571428571429" style="1" customWidth="1"/>
    <col min="12" max="12" width="14.1428571428571" style="1" customWidth="1"/>
    <col min="13" max="26" width="10.8571428571429" style="1" customWidth="1"/>
    <col min="27" max="16384" width="14.4285714285714" style="1"/>
  </cols>
  <sheetData>
    <row r="1" ht="15.75" spans="1:28">
      <c r="A1" s="2" t="s">
        <v>0</v>
      </c>
      <c r="B1" s="3"/>
      <c r="C1" s="4"/>
      <c r="D1" s="4"/>
      <c r="E1" s="4"/>
      <c r="F1" s="4"/>
      <c r="G1" s="4"/>
      <c r="H1" s="4"/>
      <c r="I1" s="4"/>
      <c r="J1" s="4"/>
      <c r="K1" s="40"/>
      <c r="L1" s="41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12"/>
    </row>
    <row r="2" ht="15.75" spans="1:28">
      <c r="A2" s="5"/>
      <c r="B2" s="6"/>
      <c r="C2" s="7"/>
      <c r="D2" s="7"/>
      <c r="E2" s="7"/>
      <c r="F2" s="7"/>
      <c r="G2" s="7"/>
      <c r="H2" s="7"/>
      <c r="I2" s="7"/>
      <c r="J2" s="7"/>
      <c r="K2" s="42"/>
      <c r="L2" s="43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12"/>
    </row>
    <row r="3" ht="15.75" spans="1:28">
      <c r="A3" s="5"/>
      <c r="B3" s="8"/>
      <c r="C3" s="8"/>
      <c r="D3" s="9"/>
      <c r="E3" s="10"/>
      <c r="F3" s="10"/>
      <c r="G3" s="11"/>
      <c r="H3" s="8"/>
      <c r="I3" s="8"/>
      <c r="J3" s="8"/>
      <c r="K3" s="8"/>
      <c r="L3" s="43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12"/>
    </row>
    <row r="4" spans="1:28">
      <c r="A4" s="5"/>
      <c r="B4" s="8"/>
      <c r="C4" s="8"/>
      <c r="D4" s="12"/>
      <c r="G4" s="13"/>
      <c r="H4" s="14" t="s">
        <v>1</v>
      </c>
      <c r="I4" s="44"/>
      <c r="J4" s="45"/>
      <c r="K4" s="46"/>
      <c r="L4" s="47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12"/>
    </row>
    <row r="5" ht="15.75" spans="1:28">
      <c r="A5" s="5"/>
      <c r="B5" s="8"/>
      <c r="C5" s="8"/>
      <c r="D5" s="12"/>
      <c r="G5" s="13"/>
      <c r="H5" s="15" t="s">
        <v>2</v>
      </c>
      <c r="I5" s="48"/>
      <c r="J5" s="49"/>
      <c r="K5" s="50"/>
      <c r="L5" s="51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12"/>
    </row>
    <row r="6" ht="14.25" customHeight="1" spans="1:28">
      <c r="A6" s="16" t="s">
        <v>3</v>
      </c>
      <c r="B6" s="17">
        <v>1275000</v>
      </c>
      <c r="C6" s="10"/>
      <c r="D6" s="18"/>
      <c r="E6" s="18"/>
      <c r="F6" s="18"/>
      <c r="G6" s="18"/>
      <c r="H6" s="19"/>
      <c r="I6" s="19"/>
      <c r="J6" s="19"/>
      <c r="K6" s="19"/>
      <c r="L6" s="52"/>
      <c r="M6" s="39"/>
      <c r="N6" s="39"/>
      <c r="O6" s="39"/>
      <c r="P6" s="39"/>
      <c r="Q6" s="39"/>
      <c r="R6" s="39"/>
      <c r="S6" s="39"/>
      <c r="T6" s="39"/>
      <c r="U6" s="39"/>
      <c r="V6" s="39"/>
      <c r="W6" s="8"/>
      <c r="X6" s="8"/>
      <c r="Y6" s="8"/>
      <c r="Z6" s="8"/>
      <c r="AA6" s="8"/>
      <c r="AB6" s="12"/>
    </row>
    <row r="7" ht="14.25" customHeight="1" spans="1:28">
      <c r="A7" s="20" t="s">
        <v>4</v>
      </c>
      <c r="B7" s="21">
        <v>0</v>
      </c>
      <c r="C7" s="18"/>
      <c r="D7" s="18"/>
      <c r="E7" s="18"/>
      <c r="F7" s="18"/>
      <c r="G7" s="18"/>
      <c r="H7" s="18"/>
      <c r="I7" s="18"/>
      <c r="J7" s="18"/>
      <c r="K7" s="18"/>
      <c r="L7" s="53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8"/>
      <c r="AB7" s="12"/>
    </row>
    <row r="8" ht="14.25" customHeight="1" spans="1:28">
      <c r="A8" s="20" t="s">
        <v>5</v>
      </c>
      <c r="B8" s="21">
        <v>0</v>
      </c>
      <c r="C8" s="18"/>
      <c r="D8" s="18"/>
      <c r="E8" s="18"/>
      <c r="F8" s="18"/>
      <c r="G8" s="18"/>
      <c r="H8" s="18"/>
      <c r="I8" s="18"/>
      <c r="J8" s="18"/>
      <c r="K8" s="18"/>
      <c r="L8" s="53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8"/>
      <c r="AB8" s="12"/>
    </row>
    <row r="9" ht="14.25" customHeight="1" spans="1:28">
      <c r="A9" s="20" t="s">
        <v>6</v>
      </c>
      <c r="B9" s="22" t="s">
        <v>7</v>
      </c>
      <c r="C9" s="18"/>
      <c r="D9" s="18"/>
      <c r="E9" s="18"/>
      <c r="F9" s="18"/>
      <c r="G9" s="18"/>
      <c r="H9" s="18"/>
      <c r="I9" s="54" t="s">
        <v>8</v>
      </c>
      <c r="J9" s="54" t="s">
        <v>9</v>
      </c>
      <c r="K9" s="54" t="s">
        <v>8</v>
      </c>
      <c r="L9" s="55" t="s">
        <v>10</v>
      </c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8"/>
      <c r="AB9" s="12"/>
    </row>
    <row r="10" ht="14.25" customHeight="1" spans="1:28">
      <c r="A10" s="20" t="s">
        <v>11</v>
      </c>
      <c r="B10" s="21">
        <v>0</v>
      </c>
      <c r="C10" s="18"/>
      <c r="D10" s="18"/>
      <c r="E10" s="18"/>
      <c r="F10" s="18"/>
      <c r="G10" s="18"/>
      <c r="H10" s="18"/>
      <c r="I10" s="18" t="s">
        <v>12</v>
      </c>
      <c r="J10" s="56">
        <v>0</v>
      </c>
      <c r="K10" s="18" t="s">
        <v>13</v>
      </c>
      <c r="L10" s="57">
        <v>0</v>
      </c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12"/>
    </row>
    <row r="11" ht="14.25" customHeight="1" spans="1:28">
      <c r="A11" s="23"/>
      <c r="B11" s="24"/>
      <c r="C11" s="24"/>
      <c r="D11" s="24"/>
      <c r="E11" s="24"/>
      <c r="F11" s="24"/>
      <c r="G11" s="18"/>
      <c r="H11" s="18"/>
      <c r="I11" s="18" t="s">
        <v>14</v>
      </c>
      <c r="J11" s="56">
        <v>0.05</v>
      </c>
      <c r="K11" s="18" t="s">
        <v>15</v>
      </c>
      <c r="L11" s="57">
        <v>0.05</v>
      </c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12"/>
    </row>
    <row r="12" ht="14.25" customHeight="1" spans="1:28">
      <c r="A12" s="25" t="s">
        <v>16</v>
      </c>
      <c r="B12" s="26" t="s">
        <v>17</v>
      </c>
      <c r="C12" s="26" t="s">
        <v>18</v>
      </c>
      <c r="D12" s="24" t="s">
        <v>19</v>
      </c>
      <c r="E12" s="24" t="s">
        <v>20</v>
      </c>
      <c r="F12" s="24" t="b">
        <v>0</v>
      </c>
      <c r="G12" s="18"/>
      <c r="H12" s="18"/>
      <c r="I12" s="18" t="s">
        <v>21</v>
      </c>
      <c r="J12" s="56">
        <v>0.2</v>
      </c>
      <c r="K12" s="18" t="s">
        <v>22</v>
      </c>
      <c r="L12" s="57">
        <v>0.1</v>
      </c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12"/>
    </row>
    <row r="13" ht="14.25" customHeight="1" spans="1:28">
      <c r="A13" s="25" t="s">
        <v>3</v>
      </c>
      <c r="B13" s="21">
        <f>B6</f>
        <v>1275000</v>
      </c>
      <c r="C13" s="21">
        <f>B6</f>
        <v>1275000</v>
      </c>
      <c r="D13" s="18"/>
      <c r="E13" s="18"/>
      <c r="F13" s="18"/>
      <c r="G13" s="18"/>
      <c r="H13" s="18"/>
      <c r="I13" s="18" t="s">
        <v>23</v>
      </c>
      <c r="J13" s="56">
        <v>0.3</v>
      </c>
      <c r="K13" s="18" t="s">
        <v>24</v>
      </c>
      <c r="L13" s="57">
        <v>0.15</v>
      </c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12"/>
    </row>
    <row r="14" ht="14.25" customHeight="1" spans="1:28">
      <c r="A14" s="25" t="s">
        <v>25</v>
      </c>
      <c r="B14" s="21">
        <f>IF(B9="Yes",IF(B6&gt;0,50000,0),0)</f>
        <v>50000</v>
      </c>
      <c r="C14" s="21">
        <f>IF(B9="Yes",IF(B6&gt;0,75000,0),0)</f>
        <v>75000</v>
      </c>
      <c r="D14" s="18"/>
      <c r="E14" s="18"/>
      <c r="F14" s="18"/>
      <c r="G14" s="18"/>
      <c r="H14" s="18"/>
      <c r="I14" s="18"/>
      <c r="J14" s="56"/>
      <c r="K14" s="18" t="s">
        <v>26</v>
      </c>
      <c r="L14" s="57">
        <v>0.2</v>
      </c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12"/>
    </row>
    <row r="15" ht="14.25" customHeight="1" spans="1:28">
      <c r="A15" s="25" t="s">
        <v>11</v>
      </c>
      <c r="B15" s="21">
        <f>B10</f>
        <v>0</v>
      </c>
      <c r="C15" s="21">
        <v>0</v>
      </c>
      <c r="D15" s="18"/>
      <c r="E15" s="18"/>
      <c r="F15" s="18"/>
      <c r="G15" s="18"/>
      <c r="H15" s="18"/>
      <c r="I15" s="18"/>
      <c r="J15" s="56"/>
      <c r="K15" s="18" t="s">
        <v>27</v>
      </c>
      <c r="L15" s="57">
        <v>0.25</v>
      </c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12"/>
    </row>
    <row r="16" ht="14.25" customHeight="1" spans="1:28">
      <c r="A16" s="25" t="s">
        <v>28</v>
      </c>
      <c r="B16" s="21">
        <f>IF(B13-B15-B14&lt;0,0,B13-B15-B14)</f>
        <v>1225000</v>
      </c>
      <c r="C16" s="21">
        <f>IF(C13-C15-C14&lt;0,0,C13-C15-C14)</f>
        <v>1200000</v>
      </c>
      <c r="D16" s="18"/>
      <c r="E16" s="18"/>
      <c r="F16" s="18"/>
      <c r="G16" s="18"/>
      <c r="H16" s="18"/>
      <c r="I16" s="18"/>
      <c r="J16" s="56"/>
      <c r="K16" s="18" t="s">
        <v>29</v>
      </c>
      <c r="L16" s="57">
        <v>0.3</v>
      </c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12"/>
    </row>
    <row r="17" ht="14.25" customHeight="1" spans="1:28">
      <c r="A17" s="25" t="s">
        <v>30</v>
      </c>
      <c r="B17" s="21">
        <f>IF(B16&gt;250000,D17,F17)</f>
        <v>10000</v>
      </c>
      <c r="C17" s="21">
        <f>IF(C16&gt;400000,E17,F17)</f>
        <v>20000</v>
      </c>
      <c r="D17" s="18">
        <f>IF(B16&gt;500000,(500000-300000)*5/100,(B16-300000)*5/100)</f>
        <v>10000</v>
      </c>
      <c r="E17" s="18">
        <f>IF(AND(C16&gt;1200000,C16&lt;=1270588),0,IF(C16&gt;800000,(800000-400000)*5/100,(C16-400000)*5/100))</f>
        <v>20000</v>
      </c>
      <c r="F17" s="18">
        <v>0</v>
      </c>
      <c r="G17" s="18">
        <f>IF(C16&gt;700000,(700000-300000)*5/100,(C16-300000)*5/100)</f>
        <v>20000</v>
      </c>
      <c r="H17" s="18"/>
      <c r="I17" s="18"/>
      <c r="J17" s="18"/>
      <c r="K17" s="18"/>
      <c r="L17" s="53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12"/>
    </row>
    <row r="18" ht="14.25" customHeight="1" spans="1:28">
      <c r="A18" s="25" t="s">
        <v>31</v>
      </c>
      <c r="B18" s="27"/>
      <c r="C18" s="21">
        <f>IF(C16&gt;800000,E18,F18)</f>
        <v>40000</v>
      </c>
      <c r="D18" s="18"/>
      <c r="E18" s="18">
        <f>IF(AND(C16&gt;1200000,C16&lt;=1270588),0,IF(C16&gt;1200000,(1200000-800000)*10/100,(C16-800000)*10/100))</f>
        <v>40000</v>
      </c>
      <c r="F18" s="18">
        <v>0</v>
      </c>
      <c r="G18" s="18">
        <f>IF(C16&gt;1000000,(1000000-700000)*10/100,(C16-700000)*10/100)</f>
        <v>30000</v>
      </c>
      <c r="H18" s="18"/>
      <c r="I18" s="58" t="s">
        <v>32</v>
      </c>
      <c r="J18" s="58"/>
      <c r="K18" s="59" t="s">
        <v>33</v>
      </c>
      <c r="L18" s="53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8"/>
      <c r="AB18" s="12"/>
    </row>
    <row r="19" ht="14.25" customHeight="1" spans="1:28">
      <c r="A19" s="25" t="s">
        <v>34</v>
      </c>
      <c r="B19" s="27"/>
      <c r="C19" s="21">
        <f>IF(C16&gt;1200000,E19,F19)</f>
        <v>0</v>
      </c>
      <c r="D19" s="18"/>
      <c r="E19" s="18">
        <f>IF(AND(C16&gt;1200000,C16&lt;=1270588),C16-1200000,IF(C16&gt;1600000,(1600000-1200000)*15/100,(C16-1200000)*15/100))</f>
        <v>0</v>
      </c>
      <c r="F19" s="18">
        <v>0</v>
      </c>
      <c r="G19" s="18">
        <v>0</v>
      </c>
      <c r="H19" s="18"/>
      <c r="I19" s="58" t="s">
        <v>35</v>
      </c>
      <c r="J19" s="58"/>
      <c r="K19" s="59" t="s">
        <v>33</v>
      </c>
      <c r="L19" s="53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8"/>
      <c r="AB19" s="12"/>
    </row>
    <row r="20" ht="14.25" customHeight="1" spans="1:28">
      <c r="A20" s="25" t="s">
        <v>36</v>
      </c>
      <c r="B20" s="21">
        <f>IF(B16&gt;500000,D20,F20)</f>
        <v>100000</v>
      </c>
      <c r="C20" s="21">
        <f>IF(C16&gt;1600000,E20,F20)</f>
        <v>0</v>
      </c>
      <c r="D20" s="18">
        <f>IF(B16&gt;1000000,(1000000-500000)*20/100,(B16-500000)*20/100)</f>
        <v>100000</v>
      </c>
      <c r="E20" s="18">
        <f>IF(C16&gt;2000000,(2000000-1600000)*20/100,(C16-1600000)*20/100)</f>
        <v>-80000</v>
      </c>
      <c r="F20" s="18">
        <v>0</v>
      </c>
      <c r="G20" s="18">
        <v>0</v>
      </c>
      <c r="H20" s="18"/>
      <c r="I20" s="58" t="s">
        <v>37</v>
      </c>
      <c r="J20" s="58"/>
      <c r="K20" s="59" t="s">
        <v>33</v>
      </c>
      <c r="L20" s="53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8"/>
      <c r="AB20" s="12"/>
    </row>
    <row r="21" ht="14.25" customHeight="1" spans="1:28">
      <c r="A21" s="25" t="s">
        <v>38</v>
      </c>
      <c r="B21" s="27"/>
      <c r="C21" s="21">
        <f>IF(C16&gt;2000000,E21,F21)</f>
        <v>0</v>
      </c>
      <c r="D21" s="18"/>
      <c r="E21" s="18">
        <f>IF(C16&gt;2400000,(2400000-2000000)*25/100,(C16-2000000)*25/100)</f>
        <v>-200000</v>
      </c>
      <c r="F21" s="18">
        <v>0</v>
      </c>
      <c r="G21" s="18">
        <v>0</v>
      </c>
      <c r="H21" s="18"/>
      <c r="I21" s="60" t="s">
        <v>39</v>
      </c>
      <c r="J21" s="61"/>
      <c r="K21" s="59" t="s">
        <v>33</v>
      </c>
      <c r="L21" s="53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8"/>
      <c r="AB21" s="12"/>
    </row>
    <row r="22" spans="1:28">
      <c r="A22" s="25" t="s">
        <v>40</v>
      </c>
      <c r="B22" s="21">
        <f>IF(B16&gt;1000000,D22,F22)</f>
        <v>67500</v>
      </c>
      <c r="C22" s="21">
        <f>IF(C16&gt;2400000,E22,F22)</f>
        <v>0</v>
      </c>
      <c r="D22" s="18">
        <f>(B16-1000000)*30/100</f>
        <v>67500</v>
      </c>
      <c r="E22" s="18">
        <f>(C16-2400000)*30/100</f>
        <v>-360000</v>
      </c>
      <c r="F22" s="18">
        <v>0</v>
      </c>
      <c r="G22" s="18">
        <v>0</v>
      </c>
      <c r="H22" s="18"/>
      <c r="I22" s="18"/>
      <c r="J22" s="18"/>
      <c r="K22" s="18"/>
      <c r="L22" s="53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8"/>
      <c r="AB22" s="12"/>
    </row>
    <row r="23" spans="1:28">
      <c r="A23" s="25" t="s">
        <v>41</v>
      </c>
      <c r="B23" s="28">
        <f>IF(SUM(B17:B22)&lt;=12500,SUM(B17:B22),0)</f>
        <v>0</v>
      </c>
      <c r="C23" s="28">
        <f>IF(C16&lt;=1200000,SUM(C17:C22),0)</f>
        <v>60000</v>
      </c>
      <c r="D23" s="18"/>
      <c r="E23" s="18"/>
      <c r="F23" s="18"/>
      <c r="G23" s="18"/>
      <c r="H23" s="18"/>
      <c r="I23" s="58" t="s">
        <v>42</v>
      </c>
      <c r="J23" s="58"/>
      <c r="K23" s="59" t="s">
        <v>33</v>
      </c>
      <c r="L23" s="53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8"/>
      <c r="AB23" s="12"/>
    </row>
    <row r="24" spans="1:28">
      <c r="A24" s="25" t="s">
        <v>43</v>
      </c>
      <c r="B24" s="21">
        <f>IF(B16&gt;5000000,D24,F24)</f>
        <v>0</v>
      </c>
      <c r="C24" s="21">
        <f>IF(C16&gt;5000000,E24,G24)</f>
        <v>0</v>
      </c>
      <c r="D24" s="18">
        <f>IF(AND(B16&gt;5000000,B16&lt;=10000000),IF(B16&lt;5195895,(B16-5000000)*70/100,SUM(B17:B22)*10/100),0)</f>
        <v>0</v>
      </c>
      <c r="E24" s="18">
        <f>IF(AND(C16&gt;5000000,C16&lt;=10000000),IF(C16&lt;5161194,(C16-5000000)*70/100,SUM(C17:C22)*10/100),0)</f>
        <v>0</v>
      </c>
      <c r="F24" s="18">
        <v>0</v>
      </c>
      <c r="G24" s="18"/>
      <c r="H24" s="18"/>
      <c r="I24" s="58" t="s">
        <v>44</v>
      </c>
      <c r="J24" s="58"/>
      <c r="K24" s="59" t="s">
        <v>33</v>
      </c>
      <c r="L24" s="53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8"/>
      <c r="AB24" s="12"/>
    </row>
    <row r="25" spans="1:28">
      <c r="A25" s="29" t="s">
        <v>45</v>
      </c>
      <c r="B25" s="21">
        <f>IF(B16&gt;10000000,D25,F25)</f>
        <v>0</v>
      </c>
      <c r="C25" s="21">
        <f>IF(C16&gt;10000000,E25,G25)</f>
        <v>0</v>
      </c>
      <c r="D25" s="18">
        <f>IF(B16&gt;10000000,IF(B16&lt;10214695,(B16-10000000)*70/100+281250,SUM(B17:B22)*15/100),0)</f>
        <v>0</v>
      </c>
      <c r="E25" s="18">
        <f>IF(C16&gt;10000000,IF(C16&lt;10196947,(C16-10000000)*70/100+258000,SUM(C17:C22)*15/100),0)</f>
        <v>0</v>
      </c>
      <c r="F25" s="18">
        <v>0</v>
      </c>
      <c r="G25" s="18"/>
      <c r="H25" s="18"/>
      <c r="I25" s="58" t="s">
        <v>46</v>
      </c>
      <c r="J25" s="58"/>
      <c r="K25" s="59" t="s">
        <v>33</v>
      </c>
      <c r="L25" s="53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8"/>
      <c r="AB25" s="12"/>
    </row>
    <row r="26" spans="1:28">
      <c r="A26" s="29" t="s">
        <v>47</v>
      </c>
      <c r="B26" s="21">
        <f>IF(B6+B7-B14&lt;250000,0,IF(B6-B14&lt;=250000,(B6+B7-B14-250000)/100*20,B7/100*20))</f>
        <v>0</v>
      </c>
      <c r="C26" s="21">
        <f>IF(B6+B7+B8-C14&lt;400000,0,IF(B6+B8-C14&lt;=400000,(B6+B7+B8-C14-400000)/100*20,B7/100*20))</f>
        <v>0</v>
      </c>
      <c r="D26" s="21"/>
      <c r="E26" s="21"/>
      <c r="F26" s="18"/>
      <c r="G26" s="18"/>
      <c r="H26" s="18"/>
      <c r="I26" s="18"/>
      <c r="J26" s="18"/>
      <c r="K26" s="18"/>
      <c r="L26" s="53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8"/>
      <c r="AB26" s="12"/>
    </row>
    <row r="27" spans="1:28">
      <c r="A27" s="29" t="s">
        <v>48</v>
      </c>
      <c r="B27" s="21">
        <f>IF(B6+B7+B8-B14&lt;250000,0,IF(B6+B7-B14&lt;=250000,IF(B6+B7+B8-B14-375000&lt;0,0,(B6+B7+B8-B14-375000)/100*12.5),IF(B8-125000&lt;0,0,(B8-125000)/100*12.5)))</f>
        <v>0</v>
      </c>
      <c r="C27" s="21">
        <f>IF(B6+B7+B8-C14&lt;400000,0,IF(B6+B7-C14&lt;=400000,IF(B6+B7+B8-C14-525000&lt;0,0,(B6+B7+B8-C14-525000)/100*12.5),IF(B8-125000&lt;0,0,(B8-125000)/100*12.5)))</f>
        <v>0</v>
      </c>
      <c r="D27" s="18"/>
      <c r="E27" s="18"/>
      <c r="F27" s="18"/>
      <c r="G27" s="18"/>
      <c r="H27" s="18"/>
      <c r="I27" s="18"/>
      <c r="J27" s="18"/>
      <c r="K27" s="18"/>
      <c r="L27" s="53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8"/>
      <c r="AB27" s="12"/>
    </row>
    <row r="28" spans="1:28">
      <c r="A28" s="25" t="s">
        <v>49</v>
      </c>
      <c r="B28" s="21">
        <f>(SUM(B17,B20,B22,B24,B25,B26,B27)-B23)*4/100</f>
        <v>7100</v>
      </c>
      <c r="C28" s="21">
        <f>(SUM(C17,C18,C19,C20,C21,C22,C24,C25,C26,C27)-C23)*4/100</f>
        <v>0</v>
      </c>
      <c r="D28" s="18"/>
      <c r="E28" s="18"/>
      <c r="F28" s="18"/>
      <c r="G28" s="18"/>
      <c r="H28" s="18"/>
      <c r="I28" s="18"/>
      <c r="J28" s="18"/>
      <c r="K28" s="18"/>
      <c r="L28" s="53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8"/>
      <c r="AB28" s="12"/>
    </row>
    <row r="29" spans="1:28">
      <c r="A29" s="30" t="s">
        <v>50</v>
      </c>
      <c r="B29" s="31">
        <f>SUM(B17,B20,B22,B24,B25,B28,B26,B27)-B23</f>
        <v>184600</v>
      </c>
      <c r="C29" s="31">
        <f>SUM(C17,C18,C19,C20,C21,C22,C24,C25,C28,C26,C27)-C23</f>
        <v>0</v>
      </c>
      <c r="D29" s="18"/>
      <c r="E29" s="18"/>
      <c r="F29" s="18"/>
      <c r="G29" s="18"/>
      <c r="H29" s="18"/>
      <c r="I29" s="18"/>
      <c r="J29" s="18"/>
      <c r="K29" s="18"/>
      <c r="L29" s="53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8"/>
      <c r="AB29" s="12"/>
    </row>
    <row r="30" spans="1:28">
      <c r="A30" s="32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53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8"/>
      <c r="AB30" s="12"/>
    </row>
    <row r="31" spans="1:28">
      <c r="A31" s="32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53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8"/>
      <c r="AB31" s="12"/>
    </row>
    <row r="32" ht="15.75" spans="1:28">
      <c r="A32" s="33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62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8"/>
      <c r="AB32" s="12"/>
    </row>
    <row r="33" ht="15.75" spans="1:28">
      <c r="A33" s="35" t="s">
        <v>51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63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8"/>
      <c r="AB33" s="12"/>
    </row>
    <row r="34" ht="15.75" spans="1:28">
      <c r="A34" s="37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64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8"/>
      <c r="AB34" s="12"/>
    </row>
    <row r="35" spans="1:27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9"/>
    </row>
    <row r="36" spans="1:27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12"/>
    </row>
    <row r="37" spans="1:27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12"/>
    </row>
    <row r="38" spans="1:27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12"/>
    </row>
    <row r="39" spans="1:27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12"/>
    </row>
    <row r="40" spans="1:27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12"/>
    </row>
    <row r="41" spans="1:27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12"/>
    </row>
    <row r="42" spans="1:27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12"/>
    </row>
    <row r="43" spans="1:27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12"/>
    </row>
    <row r="44" spans="1:27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12"/>
    </row>
    <row r="45" spans="1:27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12"/>
    </row>
    <row r="46" spans="1:27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12"/>
    </row>
    <row r="47" spans="1:27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12"/>
    </row>
    <row r="48" spans="1:27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12"/>
    </row>
    <row r="49" spans="1:27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12"/>
    </row>
    <row r="50" spans="1:27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12"/>
    </row>
    <row r="51" spans="1:27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12"/>
    </row>
    <row r="52" spans="1:27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12"/>
    </row>
    <row r="53" spans="1:27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12"/>
    </row>
    <row r="54" spans="1:27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12"/>
    </row>
    <row r="55" spans="1:27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12"/>
    </row>
    <row r="56" spans="1:27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12"/>
    </row>
    <row r="57" spans="1:27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12"/>
    </row>
    <row r="58" spans="1:27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12"/>
    </row>
    <row r="59" spans="1:27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12"/>
    </row>
    <row r="60" spans="1:27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12"/>
    </row>
    <row r="61" spans="1:27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12"/>
    </row>
    <row r="62" spans="1:27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12"/>
    </row>
    <row r="63" spans="1:27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12"/>
    </row>
    <row r="64" spans="1:27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12"/>
    </row>
    <row r="65" spans="1:27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12"/>
    </row>
    <row r="66" spans="1:27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12"/>
    </row>
    <row r="67" spans="1:27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12"/>
    </row>
    <row r="68" spans="1:27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12"/>
    </row>
    <row r="69" spans="1:27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12"/>
    </row>
    <row r="70" spans="1:27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12"/>
    </row>
    <row r="71" spans="1:27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12"/>
    </row>
    <row r="72" spans="1:27">
      <c r="A72" s="3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12"/>
    </row>
    <row r="73" spans="1:27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12"/>
    </row>
    <row r="74" spans="1:27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12"/>
    </row>
    <row r="75" spans="1:27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12"/>
    </row>
    <row r="76" spans="1:27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12"/>
    </row>
    <row r="77" spans="1:27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12"/>
    </row>
    <row r="78" spans="1:27">
      <c r="A78" s="3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12"/>
    </row>
    <row r="79" spans="1:27">
      <c r="A79" s="3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12"/>
    </row>
    <row r="80" spans="1:27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12"/>
    </row>
    <row r="81" spans="1:27">
      <c r="A81" s="3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12"/>
    </row>
    <row r="82" spans="1:27">
      <c r="A82" s="3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12"/>
    </row>
    <row r="83" spans="1:27">
      <c r="A83" s="3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12"/>
    </row>
    <row r="84" spans="1:27">
      <c r="A84" s="3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12"/>
    </row>
    <row r="85" spans="1:27">
      <c r="A85" s="3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12"/>
    </row>
    <row r="86" spans="1:27">
      <c r="A86" s="3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12"/>
    </row>
    <row r="87" spans="1:27">
      <c r="A87" s="3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12"/>
    </row>
    <row r="88" spans="1:27">
      <c r="A88" s="3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12"/>
    </row>
    <row r="89" spans="1:27">
      <c r="A89" s="3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12"/>
    </row>
    <row r="90" spans="1:27">
      <c r="A90" s="3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12"/>
    </row>
    <row r="91" spans="1:27">
      <c r="A91" s="3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12"/>
    </row>
    <row r="92" spans="1:27">
      <c r="A92" s="3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12"/>
    </row>
    <row r="93" spans="1:27">
      <c r="A93" s="3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12"/>
    </row>
    <row r="94" spans="1:27">
      <c r="A94" s="3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12"/>
    </row>
    <row r="95" spans="1:27">
      <c r="A95" s="3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12"/>
    </row>
    <row r="96" spans="1:27">
      <c r="A96" s="3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12"/>
    </row>
    <row r="97" spans="1:27">
      <c r="A97" s="3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12"/>
    </row>
    <row r="98" spans="1:27">
      <c r="A98" s="3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12"/>
    </row>
    <row r="99" spans="1:27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12"/>
    </row>
    <row r="100" spans="1:27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12"/>
    </row>
    <row r="101" spans="1:27">
      <c r="A101" s="3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12"/>
    </row>
    <row r="102" spans="1:27">
      <c r="A102" s="3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12"/>
    </row>
    <row r="103" spans="1:27">
      <c r="A103" s="3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12"/>
    </row>
    <row r="104" spans="1:27">
      <c r="A104" s="3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12"/>
    </row>
    <row r="105" spans="1:27">
      <c r="A105" s="3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12"/>
    </row>
    <row r="106" spans="1:27">
      <c r="A106" s="3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12"/>
    </row>
    <row r="107" spans="1:27">
      <c r="A107" s="3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12"/>
    </row>
    <row r="108" spans="1:27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12"/>
    </row>
    <row r="109" spans="1:27">
      <c r="A109" s="3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12"/>
    </row>
    <row r="110" spans="1:27">
      <c r="A110" s="3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12"/>
    </row>
    <row r="111" spans="1:27">
      <c r="A111" s="3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12"/>
    </row>
    <row r="112" spans="1:27">
      <c r="A112" s="3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12"/>
    </row>
    <row r="113" spans="1:27">
      <c r="A113" s="3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12"/>
    </row>
    <row r="114" spans="1:27">
      <c r="A114" s="3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12"/>
    </row>
    <row r="115" spans="1:27">
      <c r="A115" s="3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12"/>
    </row>
    <row r="116" spans="1:27">
      <c r="A116" s="3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12"/>
    </row>
    <row r="117" spans="1:27">
      <c r="A117" s="3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12"/>
    </row>
    <row r="118" spans="1:27">
      <c r="A118" s="3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12"/>
    </row>
    <row r="119" spans="1:27">
      <c r="A119" s="3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12"/>
    </row>
    <row r="120" spans="1:27">
      <c r="A120" s="3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12"/>
    </row>
    <row r="121" spans="1:27">
      <c r="A121" s="3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12"/>
    </row>
    <row r="122" spans="1:27">
      <c r="A122" s="3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12"/>
    </row>
    <row r="123" spans="1:27">
      <c r="A123" s="3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12"/>
    </row>
    <row r="124" spans="1:27">
      <c r="A124" s="3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12"/>
    </row>
    <row r="125" spans="1:27">
      <c r="A125" s="3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12"/>
    </row>
    <row r="126" spans="1:27">
      <c r="A126" s="3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12"/>
    </row>
    <row r="127" spans="1:27">
      <c r="A127" s="3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12"/>
    </row>
    <row r="128" spans="1:27">
      <c r="A128" s="3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12"/>
    </row>
    <row r="129" spans="1:27">
      <c r="A129" s="3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12"/>
    </row>
    <row r="130" spans="1:27">
      <c r="A130" s="3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12"/>
    </row>
    <row r="131" spans="1:27">
      <c r="A131" s="3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12"/>
    </row>
    <row r="132" spans="1:27">
      <c r="A132" s="3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12"/>
    </row>
    <row r="133" spans="1:27">
      <c r="A133" s="3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12"/>
    </row>
    <row r="134" spans="1:27">
      <c r="A134" s="3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12"/>
    </row>
    <row r="135" spans="1:27">
      <c r="A135" s="3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12"/>
    </row>
    <row r="136" spans="1:27">
      <c r="A136" s="3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12"/>
    </row>
    <row r="137" spans="1:27">
      <c r="A137" s="3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12"/>
    </row>
    <row r="138" spans="1:27">
      <c r="A138" s="3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12"/>
    </row>
    <row r="139" spans="1:27">
      <c r="A139" s="3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12"/>
    </row>
    <row r="140" spans="1:27">
      <c r="A140" s="3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12"/>
    </row>
    <row r="141" spans="1:27">
      <c r="A141" s="3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12"/>
    </row>
    <row r="142" spans="1:27">
      <c r="A142" s="3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12"/>
    </row>
    <row r="143" spans="1:27">
      <c r="A143" s="3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12"/>
    </row>
    <row r="144" spans="1:27">
      <c r="A144" s="3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12"/>
    </row>
    <row r="145" spans="1:27">
      <c r="A145" s="3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12"/>
    </row>
    <row r="146" spans="1:27">
      <c r="A146" s="3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12"/>
    </row>
    <row r="147" spans="1:27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12"/>
    </row>
    <row r="148" spans="1:27">
      <c r="A148" s="39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12"/>
    </row>
    <row r="149" spans="1:27">
      <c r="A149" s="3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12"/>
    </row>
    <row r="150" spans="1:27">
      <c r="A150" s="3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12"/>
    </row>
    <row r="151" spans="1:27">
      <c r="A151" s="3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12"/>
    </row>
    <row r="152" spans="1:27">
      <c r="A152" s="3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12"/>
    </row>
    <row r="153" spans="1:27">
      <c r="A153" s="3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12"/>
    </row>
    <row r="154" spans="1:27">
      <c r="A154" s="3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12"/>
    </row>
    <row r="155" spans="1:27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12"/>
    </row>
    <row r="156" spans="1:27">
      <c r="A156" s="39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12"/>
    </row>
    <row r="157" spans="1:27">
      <c r="A157" s="3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12"/>
    </row>
    <row r="158" spans="1:27">
      <c r="A158" s="3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12"/>
    </row>
    <row r="159" spans="1:27">
      <c r="A159" s="3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12"/>
    </row>
    <row r="160" spans="1:27">
      <c r="A160" s="39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12"/>
    </row>
    <row r="161" spans="1:27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12"/>
    </row>
    <row r="162" spans="1:27">
      <c r="A162" s="39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12"/>
    </row>
    <row r="163" spans="1:27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12"/>
    </row>
    <row r="164" spans="1:27">
      <c r="A164" s="3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12"/>
    </row>
    <row r="165" spans="1:27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12"/>
    </row>
    <row r="166" spans="1:27">
      <c r="A166" s="3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12"/>
    </row>
    <row r="167" spans="1:27">
      <c r="A167" s="3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12"/>
    </row>
    <row r="168" spans="1:27">
      <c r="A168" s="3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12"/>
    </row>
    <row r="169" spans="1:27">
      <c r="A169" s="3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12"/>
    </row>
    <row r="170" spans="1:27">
      <c r="A170" s="3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12"/>
    </row>
    <row r="171" spans="1:27">
      <c r="A171" s="3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12"/>
    </row>
    <row r="172" spans="1:27">
      <c r="A172" s="3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12"/>
    </row>
    <row r="173" spans="1:27">
      <c r="A173" s="3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12"/>
    </row>
    <row r="174" spans="1:27">
      <c r="A174" s="3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12"/>
    </row>
    <row r="175" spans="1:27">
      <c r="A175" s="3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12"/>
    </row>
    <row r="176" spans="1:27">
      <c r="A176" s="3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12"/>
    </row>
    <row r="177" spans="1:27">
      <c r="A177" s="3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12"/>
    </row>
    <row r="178" spans="1:27">
      <c r="A178" s="3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12"/>
    </row>
    <row r="179" spans="1:27">
      <c r="A179" s="3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12"/>
    </row>
    <row r="180" spans="1:27">
      <c r="A180" s="3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12"/>
    </row>
    <row r="181" spans="1:27">
      <c r="A181" s="3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12"/>
    </row>
    <row r="182" spans="1:27">
      <c r="A182" s="3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12"/>
    </row>
    <row r="183" spans="1:27">
      <c r="A183" s="39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12"/>
    </row>
    <row r="184" spans="1:27">
      <c r="A184" s="3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  <c r="AA184" s="12"/>
    </row>
    <row r="185" spans="1:27">
      <c r="A185" s="39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12"/>
    </row>
    <row r="186" spans="1:27">
      <c r="A186" s="39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12"/>
    </row>
    <row r="187" spans="1:27">
      <c r="A187" s="39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  <c r="AA187" s="12"/>
    </row>
    <row r="188" spans="1:27">
      <c r="A188" s="39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  <c r="AA188" s="12"/>
    </row>
    <row r="189" spans="1:27">
      <c r="A189" s="39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12"/>
    </row>
    <row r="190" spans="1:27">
      <c r="A190" s="39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12"/>
    </row>
    <row r="191" spans="1:27">
      <c r="A191" s="39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  <c r="AA191" s="12"/>
    </row>
    <row r="192" spans="1:27">
      <c r="A192" s="39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  <c r="AA192" s="12"/>
    </row>
    <row r="193" spans="1:27">
      <c r="A193" s="39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  <c r="AA193" s="12"/>
    </row>
    <row r="194" spans="1:27">
      <c r="A194" s="39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  <c r="AA194" s="12"/>
    </row>
    <row r="195" spans="1:27">
      <c r="A195" s="39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  <c r="AA195" s="12"/>
    </row>
    <row r="196" spans="1:27">
      <c r="A196" s="39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  <c r="AA196" s="12"/>
    </row>
    <row r="197" spans="1:27">
      <c r="A197" s="39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  <c r="AA197" s="12"/>
    </row>
    <row r="198" spans="1:27">
      <c r="A198" s="39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12"/>
    </row>
    <row r="199" spans="1:27">
      <c r="A199" s="39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  <c r="AA199" s="12"/>
    </row>
    <row r="200" spans="1:27">
      <c r="A200" s="39"/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  <c r="AA200" s="12"/>
    </row>
    <row r="201" spans="1:27">
      <c r="A201" s="39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  <c r="AA201" s="12"/>
    </row>
    <row r="202" spans="1:27">
      <c r="A202" s="39"/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  <c r="AA202" s="12"/>
    </row>
    <row r="203" spans="1:27">
      <c r="A203" s="39"/>
      <c r="B203" s="39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  <c r="AA203" s="12"/>
    </row>
    <row r="204" spans="1:27">
      <c r="A204" s="39"/>
      <c r="B204" s="39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  <c r="AA204" s="12"/>
    </row>
    <row r="205" spans="1:27">
      <c r="A205" s="39"/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  <c r="AA205" s="12"/>
    </row>
    <row r="206" spans="1:27">
      <c r="A206" s="39"/>
      <c r="B206" s="39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  <c r="AA206" s="12"/>
    </row>
    <row r="207" spans="1:27">
      <c r="A207" s="39"/>
      <c r="B207" s="39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  <c r="AA207" s="12"/>
    </row>
    <row r="208" spans="1:27">
      <c r="A208" s="39"/>
      <c r="B208" s="39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  <c r="AA208" s="12"/>
    </row>
    <row r="209" spans="1:27">
      <c r="A209" s="39"/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  <c r="AA209" s="12"/>
    </row>
    <row r="210" spans="1:27">
      <c r="A210" s="39"/>
      <c r="B210" s="39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  <c r="AA210" s="12"/>
    </row>
    <row r="211" spans="1:27">
      <c r="A211" s="39"/>
      <c r="B211" s="39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  <c r="AA211" s="12"/>
    </row>
    <row r="212" spans="1:27">
      <c r="A212" s="39"/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  <c r="AA212" s="12"/>
    </row>
    <row r="213" spans="1:27">
      <c r="A213" s="39"/>
      <c r="B213" s="39"/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  <c r="AA213" s="12"/>
    </row>
    <row r="214" spans="1:27">
      <c r="A214" s="39"/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  <c r="AA214" s="12"/>
    </row>
    <row r="215" spans="1:27">
      <c r="A215" s="39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  <c r="AA215" s="12"/>
    </row>
    <row r="216" spans="1:27">
      <c r="A216" s="39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  <c r="AA216" s="12"/>
    </row>
    <row r="217" spans="1:27">
      <c r="A217" s="39"/>
      <c r="B217" s="39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  <c r="AA217" s="12"/>
    </row>
    <row r="218" spans="1:27">
      <c r="A218" s="39"/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  <c r="AA218" s="12"/>
    </row>
    <row r="219" spans="1:27">
      <c r="A219" s="39"/>
      <c r="B219" s="39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  <c r="AA219" s="12"/>
    </row>
    <row r="220" spans="1:27">
      <c r="A220" s="39"/>
      <c r="B220" s="39"/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  <c r="AA220" s="12"/>
    </row>
    <row r="221" spans="1:27">
      <c r="A221" s="39"/>
      <c r="B221" s="39"/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  <c r="AA221" s="12"/>
    </row>
    <row r="222" spans="1:27">
      <c r="A222" s="39"/>
      <c r="B222" s="39"/>
      <c r="C222" s="39"/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39"/>
      <c r="AA222" s="12"/>
    </row>
    <row r="223" spans="1:27">
      <c r="A223" s="39"/>
      <c r="B223" s="39"/>
      <c r="C223" s="39"/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39"/>
      <c r="AA223" s="12"/>
    </row>
    <row r="224" spans="1:27">
      <c r="A224" s="39"/>
      <c r="B224" s="39"/>
      <c r="C224" s="39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  <c r="AA224" s="12"/>
    </row>
    <row r="225" spans="1:27">
      <c r="A225" s="39"/>
      <c r="B225" s="39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9"/>
      <c r="AA225" s="12"/>
    </row>
    <row r="226" spans="1:27">
      <c r="A226" s="39"/>
      <c r="B226" s="39"/>
      <c r="C226" s="39"/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  <c r="AA226" s="12"/>
    </row>
    <row r="227" spans="1:27">
      <c r="A227" s="39"/>
      <c r="B227" s="39"/>
      <c r="C227" s="39"/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39"/>
      <c r="AA227" s="12"/>
    </row>
    <row r="228" spans="1:27">
      <c r="A228" s="39"/>
      <c r="B228" s="39"/>
      <c r="C228" s="39"/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  <c r="AA228" s="12"/>
    </row>
    <row r="229" spans="1:27">
      <c r="A229" s="39"/>
      <c r="B229" s="39"/>
      <c r="C229" s="39"/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  <c r="AA229" s="12"/>
    </row>
    <row r="230" spans="1:27">
      <c r="A230" s="39"/>
      <c r="B230" s="39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  <c r="AA230" s="12"/>
    </row>
    <row r="231" spans="1:27">
      <c r="A231" s="39"/>
      <c r="B231" s="39"/>
      <c r="C231" s="39"/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  <c r="AA231" s="12"/>
    </row>
    <row r="232" spans="1:27">
      <c r="A232" s="39"/>
      <c r="B232" s="39"/>
      <c r="C232" s="39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9"/>
      <c r="AA232" s="12"/>
    </row>
    <row r="233" spans="1:27">
      <c r="A233" s="39"/>
      <c r="B233" s="39"/>
      <c r="C233" s="39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  <c r="AA233" s="12"/>
    </row>
    <row r="234" spans="1:27">
      <c r="A234" s="39"/>
      <c r="B234" s="39"/>
      <c r="C234" s="39"/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9"/>
      <c r="AA234" s="12"/>
    </row>
    <row r="235" spans="1:27">
      <c r="A235" s="39"/>
      <c r="B235" s="39"/>
      <c r="C235" s="39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39"/>
      <c r="U235" s="39"/>
      <c r="V235" s="39"/>
      <c r="W235" s="39"/>
      <c r="X235" s="39"/>
      <c r="Y235" s="39"/>
      <c r="Z235" s="39"/>
      <c r="AA235" s="12"/>
    </row>
    <row r="236" spans="1:27">
      <c r="A236" s="39"/>
      <c r="B236" s="39"/>
      <c r="C236" s="39"/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39"/>
      <c r="AA236" s="12"/>
    </row>
    <row r="237" spans="1:27">
      <c r="A237" s="39"/>
      <c r="B237" s="39"/>
      <c r="C237" s="39"/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39"/>
      <c r="AA237" s="12"/>
    </row>
    <row r="238" spans="1:27">
      <c r="A238" s="39"/>
      <c r="B238" s="39"/>
      <c r="C238" s="39"/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39"/>
      <c r="U238" s="39"/>
      <c r="V238" s="39"/>
      <c r="W238" s="39"/>
      <c r="X238" s="39"/>
      <c r="Y238" s="39"/>
      <c r="Z238" s="39"/>
      <c r="AA238" s="12"/>
    </row>
    <row r="239" spans="1:27">
      <c r="A239" s="39"/>
      <c r="B239" s="39"/>
      <c r="C239" s="39"/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39"/>
      <c r="U239" s="39"/>
      <c r="V239" s="39"/>
      <c r="W239" s="39"/>
      <c r="X239" s="39"/>
      <c r="Y239" s="39"/>
      <c r="Z239" s="39"/>
      <c r="AA239" s="12"/>
    </row>
    <row r="240" spans="1:27">
      <c r="A240" s="39"/>
      <c r="B240" s="39"/>
      <c r="C240" s="39"/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  <c r="AA240" s="12"/>
    </row>
    <row r="241" spans="1:27">
      <c r="A241" s="39"/>
      <c r="B241" s="39"/>
      <c r="C241" s="39"/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Z241" s="39"/>
      <c r="AA241" s="12"/>
    </row>
    <row r="242" spans="1:27">
      <c r="A242" s="39"/>
      <c r="B242" s="39"/>
      <c r="C242" s="39"/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/>
      <c r="Z242" s="39"/>
      <c r="AA242" s="12"/>
    </row>
    <row r="243" spans="1:27">
      <c r="A243" s="39"/>
      <c r="B243" s="39"/>
      <c r="C243" s="39"/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39"/>
      <c r="Z243" s="39"/>
      <c r="AA243" s="12"/>
    </row>
    <row r="244" spans="1:27">
      <c r="A244" s="39"/>
      <c r="B244" s="39"/>
      <c r="C244" s="39"/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/>
      <c r="Z244" s="39"/>
      <c r="AA244" s="12"/>
    </row>
    <row r="245" spans="1:27">
      <c r="A245" s="39"/>
      <c r="B245" s="39"/>
      <c r="C245" s="39"/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39"/>
      <c r="U245" s="39"/>
      <c r="V245" s="39"/>
      <c r="W245" s="39"/>
      <c r="X245" s="39"/>
      <c r="Y245" s="39"/>
      <c r="Z245" s="39"/>
      <c r="AA245" s="12"/>
    </row>
    <row r="246" spans="1:27">
      <c r="A246" s="39"/>
      <c r="B246" s="39"/>
      <c r="C246" s="39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39"/>
      <c r="AA246" s="12"/>
    </row>
    <row r="247" spans="1:27">
      <c r="A247" s="39"/>
      <c r="B247" s="39"/>
      <c r="C247" s="39"/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39"/>
      <c r="AA247" s="12"/>
    </row>
    <row r="248" spans="1:27">
      <c r="A248" s="39"/>
      <c r="B248" s="39"/>
      <c r="C248" s="39"/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/>
      <c r="Z248" s="39"/>
      <c r="AA248" s="12"/>
    </row>
    <row r="249" spans="1:27">
      <c r="A249" s="39"/>
      <c r="B249" s="39"/>
      <c r="C249" s="39"/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39"/>
      <c r="AA249" s="12"/>
    </row>
    <row r="250" spans="1:27">
      <c r="A250" s="39"/>
      <c r="B250" s="39"/>
      <c r="C250" s="39"/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39"/>
      <c r="U250" s="39"/>
      <c r="V250" s="39"/>
      <c r="W250" s="39"/>
      <c r="X250" s="39"/>
      <c r="Y250" s="39"/>
      <c r="Z250" s="39"/>
      <c r="AA250" s="12"/>
    </row>
    <row r="251" spans="1:27">
      <c r="A251" s="39"/>
      <c r="B251" s="39"/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39"/>
      <c r="U251" s="39"/>
      <c r="V251" s="39"/>
      <c r="W251" s="39"/>
      <c r="X251" s="39"/>
      <c r="Y251" s="39"/>
      <c r="Z251" s="39"/>
      <c r="AA251" s="12"/>
    </row>
    <row r="252" spans="1:27">
      <c r="A252" s="39"/>
      <c r="B252" s="39"/>
      <c r="C252" s="39"/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39"/>
      <c r="U252" s="39"/>
      <c r="V252" s="39"/>
      <c r="W252" s="39"/>
      <c r="X252" s="39"/>
      <c r="Y252" s="39"/>
      <c r="Z252" s="39"/>
      <c r="AA252" s="12"/>
    </row>
    <row r="253" spans="1:27">
      <c r="A253" s="39"/>
      <c r="B253" s="39"/>
      <c r="C253" s="39"/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39"/>
      <c r="U253" s="39"/>
      <c r="V253" s="39"/>
      <c r="W253" s="39"/>
      <c r="X253" s="39"/>
      <c r="Y253" s="39"/>
      <c r="Z253" s="39"/>
      <c r="AA253" s="12"/>
    </row>
    <row r="254" spans="1:27">
      <c r="A254" s="39"/>
      <c r="B254" s="39"/>
      <c r="C254" s="39"/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39"/>
      <c r="AA254" s="12"/>
    </row>
    <row r="255" spans="1:27">
      <c r="A255" s="39"/>
      <c r="B255" s="39"/>
      <c r="C255" s="39"/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/>
      <c r="Z255" s="39"/>
      <c r="AA255" s="12"/>
    </row>
    <row r="256" spans="1:27">
      <c r="A256" s="39"/>
      <c r="B256" s="39"/>
      <c r="C256" s="39"/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  <c r="U256" s="39"/>
      <c r="V256" s="39"/>
      <c r="W256" s="39"/>
      <c r="X256" s="39"/>
      <c r="Y256" s="39"/>
      <c r="Z256" s="39"/>
      <c r="AA256" s="12"/>
    </row>
    <row r="257" spans="1:27">
      <c r="A257" s="39"/>
      <c r="B257" s="39"/>
      <c r="C257" s="39"/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39"/>
      <c r="AA257" s="12"/>
    </row>
    <row r="258" spans="1:27">
      <c r="A258" s="39"/>
      <c r="B258" s="39"/>
      <c r="C258" s="39"/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39"/>
      <c r="U258" s="39"/>
      <c r="V258" s="39"/>
      <c r="W258" s="39"/>
      <c r="X258" s="39"/>
      <c r="Y258" s="39"/>
      <c r="Z258" s="39"/>
      <c r="AA258" s="12"/>
    </row>
    <row r="259" spans="1:27">
      <c r="A259" s="39"/>
      <c r="B259" s="39"/>
      <c r="C259" s="39"/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39"/>
      <c r="V259" s="39"/>
      <c r="W259" s="39"/>
      <c r="X259" s="39"/>
      <c r="Y259" s="39"/>
      <c r="Z259" s="39"/>
      <c r="AA259" s="12"/>
    </row>
    <row r="260" spans="1:27">
      <c r="A260" s="39"/>
      <c r="B260" s="39"/>
      <c r="C260" s="39"/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/>
      <c r="Z260" s="39"/>
      <c r="AA260" s="12"/>
    </row>
    <row r="261" spans="1:27">
      <c r="A261" s="39"/>
      <c r="B261" s="39"/>
      <c r="C261" s="39"/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39"/>
      <c r="U261" s="39"/>
      <c r="V261" s="39"/>
      <c r="W261" s="39"/>
      <c r="X261" s="39"/>
      <c r="Y261" s="39"/>
      <c r="Z261" s="39"/>
      <c r="AA261" s="12"/>
    </row>
    <row r="262" spans="1:27">
      <c r="A262" s="39"/>
      <c r="B262" s="39"/>
      <c r="C262" s="39"/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39"/>
      <c r="AA262" s="12"/>
    </row>
    <row r="263" spans="1:27">
      <c r="A263" s="39"/>
      <c r="B263" s="39"/>
      <c r="C263" s="39"/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39"/>
      <c r="U263" s="39"/>
      <c r="V263" s="39"/>
      <c r="W263" s="39"/>
      <c r="X263" s="39"/>
      <c r="Y263" s="39"/>
      <c r="Z263" s="39"/>
      <c r="AA263" s="12"/>
    </row>
    <row r="264" spans="1:27">
      <c r="A264" s="39"/>
      <c r="B264" s="39"/>
      <c r="C264" s="39"/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39"/>
      <c r="U264" s="39"/>
      <c r="V264" s="39"/>
      <c r="W264" s="39"/>
      <c r="X264" s="39"/>
      <c r="Y264" s="39"/>
      <c r="Z264" s="39"/>
      <c r="AA264" s="12"/>
    </row>
    <row r="265" spans="1:27">
      <c r="A265" s="39"/>
      <c r="B265" s="39"/>
      <c r="C265" s="39"/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39"/>
      <c r="U265" s="39"/>
      <c r="V265" s="39"/>
      <c r="W265" s="39"/>
      <c r="X265" s="39"/>
      <c r="Y265" s="39"/>
      <c r="Z265" s="39"/>
      <c r="AA265" s="12"/>
    </row>
    <row r="266" spans="1:27">
      <c r="A266" s="39"/>
      <c r="B266" s="39"/>
      <c r="C266" s="39"/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39"/>
      <c r="U266" s="39"/>
      <c r="V266" s="39"/>
      <c r="W266" s="39"/>
      <c r="X266" s="39"/>
      <c r="Y266" s="39"/>
      <c r="Z266" s="39"/>
      <c r="AA266" s="12"/>
    </row>
    <row r="267" spans="1:27">
      <c r="A267" s="39"/>
      <c r="B267" s="39"/>
      <c r="C267" s="39"/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39"/>
      <c r="U267" s="39"/>
      <c r="V267" s="39"/>
      <c r="W267" s="39"/>
      <c r="X267" s="39"/>
      <c r="Y267" s="39"/>
      <c r="Z267" s="39"/>
      <c r="AA267" s="12"/>
    </row>
    <row r="268" spans="1:27">
      <c r="A268" s="39"/>
      <c r="B268" s="39"/>
      <c r="C268" s="39"/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39"/>
      <c r="U268" s="39"/>
      <c r="V268" s="39"/>
      <c r="W268" s="39"/>
      <c r="X268" s="39"/>
      <c r="Y268" s="39"/>
      <c r="Z268" s="39"/>
      <c r="AA268" s="12"/>
    </row>
    <row r="269" spans="1:27">
      <c r="A269" s="39"/>
      <c r="B269" s="39"/>
      <c r="C269" s="39"/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39"/>
      <c r="U269" s="39"/>
      <c r="V269" s="39"/>
      <c r="W269" s="39"/>
      <c r="X269" s="39"/>
      <c r="Y269" s="39"/>
      <c r="Z269" s="39"/>
      <c r="AA269" s="12"/>
    </row>
    <row r="270" spans="1:27">
      <c r="A270" s="39"/>
      <c r="B270" s="39"/>
      <c r="C270" s="39"/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39"/>
      <c r="U270" s="39"/>
      <c r="V270" s="39"/>
      <c r="W270" s="39"/>
      <c r="X270" s="39"/>
      <c r="Y270" s="39"/>
      <c r="Z270" s="39"/>
      <c r="AA270" s="12"/>
    </row>
    <row r="271" spans="1:27">
      <c r="A271" s="39"/>
      <c r="B271" s="39"/>
      <c r="C271" s="39"/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39"/>
      <c r="U271" s="39"/>
      <c r="V271" s="39"/>
      <c r="W271" s="39"/>
      <c r="X271" s="39"/>
      <c r="Y271" s="39"/>
      <c r="Z271" s="39"/>
      <c r="AA271" s="12"/>
    </row>
    <row r="272" spans="1:27">
      <c r="A272" s="39"/>
      <c r="B272" s="39"/>
      <c r="C272" s="39"/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39"/>
      <c r="U272" s="39"/>
      <c r="V272" s="39"/>
      <c r="W272" s="39"/>
      <c r="X272" s="39"/>
      <c r="Y272" s="39"/>
      <c r="Z272" s="39"/>
      <c r="AA272" s="12"/>
    </row>
    <row r="273" spans="1:27">
      <c r="A273" s="39"/>
      <c r="B273" s="39"/>
      <c r="C273" s="39"/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39"/>
      <c r="U273" s="39"/>
      <c r="V273" s="39"/>
      <c r="W273" s="39"/>
      <c r="X273" s="39"/>
      <c r="Y273" s="39"/>
      <c r="Z273" s="39"/>
      <c r="AA273" s="12"/>
    </row>
    <row r="274" spans="1:27">
      <c r="A274" s="39"/>
      <c r="B274" s="39"/>
      <c r="C274" s="39"/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/>
      <c r="AA274" s="12"/>
    </row>
    <row r="275" spans="1:27">
      <c r="A275" s="39"/>
      <c r="B275" s="39"/>
      <c r="C275" s="39"/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39"/>
      <c r="U275" s="39"/>
      <c r="V275" s="39"/>
      <c r="W275" s="39"/>
      <c r="X275" s="39"/>
      <c r="Y275" s="39"/>
      <c r="Z275" s="39"/>
      <c r="AA275" s="12"/>
    </row>
    <row r="276" spans="1:27">
      <c r="A276" s="39"/>
      <c r="B276" s="39"/>
      <c r="C276" s="39"/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/>
      <c r="W276" s="39"/>
      <c r="X276" s="39"/>
      <c r="Y276" s="39"/>
      <c r="Z276" s="39"/>
      <c r="AA276" s="12"/>
    </row>
    <row r="277" spans="1:27">
      <c r="A277" s="39"/>
      <c r="B277" s="39"/>
      <c r="C277" s="39"/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39"/>
      <c r="U277" s="39"/>
      <c r="V277" s="39"/>
      <c r="W277" s="39"/>
      <c r="X277" s="39"/>
      <c r="Y277" s="39"/>
      <c r="Z277" s="39"/>
      <c r="AA277" s="12"/>
    </row>
    <row r="278" spans="1:27">
      <c r="A278" s="39"/>
      <c r="B278" s="39"/>
      <c r="C278" s="39"/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39"/>
      <c r="AA278" s="12"/>
    </row>
    <row r="279" spans="1:27">
      <c r="A279" s="39"/>
      <c r="B279" s="39"/>
      <c r="C279" s="39"/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39"/>
      <c r="U279" s="39"/>
      <c r="V279" s="39"/>
      <c r="W279" s="39"/>
      <c r="X279" s="39"/>
      <c r="Y279" s="39"/>
      <c r="Z279" s="39"/>
      <c r="AA279" s="12"/>
    </row>
    <row r="280" spans="1:27">
      <c r="A280" s="39"/>
      <c r="B280" s="39"/>
      <c r="C280" s="39"/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39"/>
      <c r="U280" s="39"/>
      <c r="V280" s="39"/>
      <c r="W280" s="39"/>
      <c r="X280" s="39"/>
      <c r="Y280" s="39"/>
      <c r="Z280" s="39"/>
      <c r="AA280" s="12"/>
    </row>
    <row r="281" spans="1:27">
      <c r="A281" s="39"/>
      <c r="B281" s="39"/>
      <c r="C281" s="39"/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39"/>
      <c r="U281" s="39"/>
      <c r="V281" s="39"/>
      <c r="W281" s="39"/>
      <c r="X281" s="39"/>
      <c r="Y281" s="39"/>
      <c r="Z281" s="39"/>
      <c r="AA281" s="12"/>
    </row>
    <row r="282" spans="1:27">
      <c r="A282" s="39"/>
      <c r="B282" s="39"/>
      <c r="C282" s="39"/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39"/>
      <c r="U282" s="39"/>
      <c r="V282" s="39"/>
      <c r="W282" s="39"/>
      <c r="X282" s="39"/>
      <c r="Y282" s="39"/>
      <c r="Z282" s="39"/>
      <c r="AA282" s="12"/>
    </row>
    <row r="283" spans="1:27">
      <c r="A283" s="39"/>
      <c r="B283" s="39"/>
      <c r="C283" s="39"/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39"/>
      <c r="U283" s="39"/>
      <c r="V283" s="39"/>
      <c r="W283" s="39"/>
      <c r="X283" s="39"/>
      <c r="Y283" s="39"/>
      <c r="Z283" s="39"/>
      <c r="AA283" s="12"/>
    </row>
    <row r="284" spans="1:27">
      <c r="A284" s="39"/>
      <c r="B284" s="39"/>
      <c r="C284" s="39"/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39"/>
      <c r="U284" s="39"/>
      <c r="V284" s="39"/>
      <c r="W284" s="39"/>
      <c r="X284" s="39"/>
      <c r="Y284" s="39"/>
      <c r="Z284" s="39"/>
      <c r="AA284" s="12"/>
    </row>
    <row r="285" spans="1:27">
      <c r="A285" s="39"/>
      <c r="B285" s="39"/>
      <c r="C285" s="39"/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39"/>
      <c r="U285" s="39"/>
      <c r="V285" s="39"/>
      <c r="W285" s="39"/>
      <c r="X285" s="39"/>
      <c r="Y285" s="39"/>
      <c r="Z285" s="39"/>
      <c r="AA285" s="12"/>
    </row>
    <row r="286" spans="1:27">
      <c r="A286" s="39"/>
      <c r="B286" s="39"/>
      <c r="C286" s="39"/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39"/>
      <c r="U286" s="39"/>
      <c r="V286" s="39"/>
      <c r="W286" s="39"/>
      <c r="X286" s="39"/>
      <c r="Y286" s="39"/>
      <c r="Z286" s="39"/>
      <c r="AA286" s="12"/>
    </row>
    <row r="287" spans="1:27">
      <c r="A287" s="39"/>
      <c r="B287" s="39"/>
      <c r="C287" s="39"/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39"/>
      <c r="U287" s="39"/>
      <c r="V287" s="39"/>
      <c r="W287" s="39"/>
      <c r="X287" s="39"/>
      <c r="Y287" s="39"/>
      <c r="Z287" s="39"/>
      <c r="AA287" s="12"/>
    </row>
    <row r="288" spans="1:27">
      <c r="A288" s="39"/>
      <c r="B288" s="39"/>
      <c r="C288" s="39"/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39"/>
      <c r="U288" s="39"/>
      <c r="V288" s="39"/>
      <c r="W288" s="39"/>
      <c r="X288" s="39"/>
      <c r="Y288" s="39"/>
      <c r="Z288" s="39"/>
      <c r="AA288" s="12"/>
    </row>
    <row r="289" spans="1:27">
      <c r="A289" s="39"/>
      <c r="B289" s="39"/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39"/>
      <c r="U289" s="39"/>
      <c r="V289" s="39"/>
      <c r="W289" s="39"/>
      <c r="X289" s="39"/>
      <c r="Y289" s="39"/>
      <c r="Z289" s="39"/>
      <c r="AA289" s="12"/>
    </row>
    <row r="290" spans="1:27">
      <c r="A290" s="39"/>
      <c r="B290" s="39"/>
      <c r="C290" s="39"/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39"/>
      <c r="U290" s="39"/>
      <c r="V290" s="39"/>
      <c r="W290" s="39"/>
      <c r="X290" s="39"/>
      <c r="Y290" s="39"/>
      <c r="Z290" s="39"/>
      <c r="AA290" s="12"/>
    </row>
    <row r="291" spans="1:27">
      <c r="A291" s="39"/>
      <c r="B291" s="39"/>
      <c r="C291" s="39"/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39"/>
      <c r="U291" s="39"/>
      <c r="V291" s="39"/>
      <c r="W291" s="39"/>
      <c r="X291" s="39"/>
      <c r="Y291" s="39"/>
      <c r="Z291" s="39"/>
      <c r="AA291" s="12"/>
    </row>
    <row r="292" spans="1:27">
      <c r="A292" s="39"/>
      <c r="B292" s="39"/>
      <c r="C292" s="39"/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39"/>
      <c r="U292" s="39"/>
      <c r="V292" s="39"/>
      <c r="W292" s="39"/>
      <c r="X292" s="39"/>
      <c r="Y292" s="39"/>
      <c r="Z292" s="39"/>
      <c r="AA292" s="12"/>
    </row>
    <row r="293" spans="1:27">
      <c r="A293" s="39"/>
      <c r="B293" s="39"/>
      <c r="C293" s="39"/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39"/>
      <c r="U293" s="39"/>
      <c r="V293" s="39"/>
      <c r="W293" s="39"/>
      <c r="X293" s="39"/>
      <c r="Y293" s="39"/>
      <c r="Z293" s="39"/>
      <c r="AA293" s="12"/>
    </row>
    <row r="294" spans="1:27">
      <c r="A294" s="39"/>
      <c r="B294" s="39"/>
      <c r="C294" s="39"/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39"/>
      <c r="U294" s="39"/>
      <c r="V294" s="39"/>
      <c r="W294" s="39"/>
      <c r="X294" s="39"/>
      <c r="Y294" s="39"/>
      <c r="Z294" s="39"/>
      <c r="AA294" s="12"/>
    </row>
    <row r="295" spans="1:27">
      <c r="A295" s="39"/>
      <c r="B295" s="39"/>
      <c r="C295" s="39"/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39"/>
      <c r="U295" s="39"/>
      <c r="V295" s="39"/>
      <c r="W295" s="39"/>
      <c r="X295" s="39"/>
      <c r="Y295" s="39"/>
      <c r="Z295" s="39"/>
      <c r="AA295" s="12"/>
    </row>
    <row r="296" spans="1:27">
      <c r="A296" s="39"/>
      <c r="B296" s="39"/>
      <c r="C296" s="39"/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39"/>
      <c r="U296" s="39"/>
      <c r="V296" s="39"/>
      <c r="W296" s="39"/>
      <c r="X296" s="39"/>
      <c r="Y296" s="39"/>
      <c r="Z296" s="39"/>
      <c r="AA296" s="12"/>
    </row>
    <row r="297" spans="1:27">
      <c r="A297" s="39"/>
      <c r="B297" s="39"/>
      <c r="C297" s="39"/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39"/>
      <c r="U297" s="39"/>
      <c r="V297" s="39"/>
      <c r="W297" s="39"/>
      <c r="X297" s="39"/>
      <c r="Y297" s="39"/>
      <c r="Z297" s="39"/>
      <c r="AA297" s="12"/>
    </row>
    <row r="298" spans="1:27">
      <c r="A298" s="39"/>
      <c r="B298" s="39"/>
      <c r="C298" s="39"/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39"/>
      <c r="U298" s="39"/>
      <c r="V298" s="39"/>
      <c r="W298" s="39"/>
      <c r="X298" s="39"/>
      <c r="Y298" s="39"/>
      <c r="Z298" s="39"/>
      <c r="AA298" s="12"/>
    </row>
    <row r="299" spans="1:27">
      <c r="A299" s="39"/>
      <c r="B299" s="39"/>
      <c r="C299" s="39"/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39"/>
      <c r="U299" s="39"/>
      <c r="V299" s="39"/>
      <c r="W299" s="39"/>
      <c r="X299" s="39"/>
      <c r="Y299" s="39"/>
      <c r="Z299" s="39"/>
      <c r="AA299" s="12"/>
    </row>
    <row r="300" spans="1:27">
      <c r="A300" s="39"/>
      <c r="B300" s="39"/>
      <c r="C300" s="39"/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39"/>
      <c r="U300" s="39"/>
      <c r="V300" s="39"/>
      <c r="W300" s="39"/>
      <c r="X300" s="39"/>
      <c r="Y300" s="39"/>
      <c r="Z300" s="39"/>
      <c r="AA300" s="12"/>
    </row>
    <row r="301" spans="1:27">
      <c r="A301" s="39"/>
      <c r="B301" s="39"/>
      <c r="C301" s="39"/>
      <c r="D301" s="39"/>
      <c r="E301" s="39"/>
      <c r="F301" s="39"/>
      <c r="G301" s="39"/>
      <c r="H301" s="39"/>
      <c r="I301" s="39"/>
      <c r="J301" s="39"/>
      <c r="K301" s="39"/>
      <c r="L301" s="39"/>
      <c r="M301" s="39"/>
      <c r="N301" s="39"/>
      <c r="O301" s="39"/>
      <c r="P301" s="39"/>
      <c r="Q301" s="39"/>
      <c r="R301" s="39"/>
      <c r="S301" s="39"/>
      <c r="T301" s="39"/>
      <c r="U301" s="39"/>
      <c r="V301" s="39"/>
      <c r="W301" s="39"/>
      <c r="X301" s="39"/>
      <c r="Y301" s="39"/>
      <c r="Z301" s="39"/>
      <c r="AA301" s="12"/>
    </row>
    <row r="302" spans="1:27">
      <c r="A302" s="39"/>
      <c r="B302" s="39"/>
      <c r="C302" s="39"/>
      <c r="D302" s="39"/>
      <c r="E302" s="39"/>
      <c r="F302" s="39"/>
      <c r="G302" s="39"/>
      <c r="H302" s="39"/>
      <c r="I302" s="39"/>
      <c r="J302" s="39"/>
      <c r="K302" s="39"/>
      <c r="L302" s="39"/>
      <c r="M302" s="39"/>
      <c r="N302" s="39"/>
      <c r="O302" s="39"/>
      <c r="P302" s="39"/>
      <c r="Q302" s="39"/>
      <c r="R302" s="39"/>
      <c r="S302" s="39"/>
      <c r="T302" s="39"/>
      <c r="U302" s="39"/>
      <c r="V302" s="39"/>
      <c r="W302" s="39"/>
      <c r="X302" s="39"/>
      <c r="Y302" s="39"/>
      <c r="Z302" s="39"/>
      <c r="AA302" s="12"/>
    </row>
    <row r="303" spans="1:27">
      <c r="A303" s="39"/>
      <c r="B303" s="39"/>
      <c r="C303" s="39"/>
      <c r="D303" s="39"/>
      <c r="E303" s="39"/>
      <c r="F303" s="39"/>
      <c r="G303" s="39"/>
      <c r="H303" s="39"/>
      <c r="I303" s="39"/>
      <c r="J303" s="39"/>
      <c r="K303" s="39"/>
      <c r="L303" s="39"/>
      <c r="M303" s="39"/>
      <c r="N303" s="39"/>
      <c r="O303" s="39"/>
      <c r="P303" s="39"/>
      <c r="Q303" s="39"/>
      <c r="R303" s="39"/>
      <c r="S303" s="39"/>
      <c r="T303" s="39"/>
      <c r="U303" s="39"/>
      <c r="V303" s="39"/>
      <c r="W303" s="39"/>
      <c r="X303" s="39"/>
      <c r="Y303" s="39"/>
      <c r="Z303" s="39"/>
      <c r="AA303" s="12"/>
    </row>
    <row r="304" spans="1:27">
      <c r="A304" s="39"/>
      <c r="B304" s="39"/>
      <c r="C304" s="39"/>
      <c r="D304" s="39"/>
      <c r="E304" s="39"/>
      <c r="F304" s="39"/>
      <c r="G304" s="39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39"/>
      <c r="S304" s="39"/>
      <c r="T304" s="39"/>
      <c r="U304" s="39"/>
      <c r="V304" s="39"/>
      <c r="W304" s="39"/>
      <c r="X304" s="39"/>
      <c r="Y304" s="39"/>
      <c r="Z304" s="39"/>
      <c r="AA304" s="12"/>
    </row>
    <row r="305" spans="1:27">
      <c r="A305" s="39"/>
      <c r="B305" s="39"/>
      <c r="C305" s="39"/>
      <c r="D305" s="39"/>
      <c r="E305" s="39"/>
      <c r="F305" s="39"/>
      <c r="G305" s="39"/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39"/>
      <c r="S305" s="39"/>
      <c r="T305" s="39"/>
      <c r="U305" s="39"/>
      <c r="V305" s="39"/>
      <c r="W305" s="39"/>
      <c r="X305" s="39"/>
      <c r="Y305" s="39"/>
      <c r="Z305" s="39"/>
      <c r="AA305" s="12"/>
    </row>
    <row r="306" spans="1:27">
      <c r="A306" s="39"/>
      <c r="B306" s="39"/>
      <c r="C306" s="39"/>
      <c r="D306" s="39"/>
      <c r="E306" s="39"/>
      <c r="F306" s="39"/>
      <c r="G306" s="39"/>
      <c r="H306" s="39"/>
      <c r="I306" s="39"/>
      <c r="J306" s="39"/>
      <c r="K306" s="39"/>
      <c r="L306" s="39"/>
      <c r="M306" s="39"/>
      <c r="N306" s="39"/>
      <c r="O306" s="39"/>
      <c r="P306" s="39"/>
      <c r="Q306" s="39"/>
      <c r="R306" s="39"/>
      <c r="S306" s="39"/>
      <c r="T306" s="39"/>
      <c r="U306" s="39"/>
      <c r="V306" s="39"/>
      <c r="W306" s="39"/>
      <c r="X306" s="39"/>
      <c r="Y306" s="39"/>
      <c r="Z306" s="39"/>
      <c r="AA306" s="12"/>
    </row>
    <row r="307" spans="1:27">
      <c r="A307" s="39"/>
      <c r="B307" s="39"/>
      <c r="C307" s="39"/>
      <c r="D307" s="39"/>
      <c r="E307" s="39"/>
      <c r="F307" s="39"/>
      <c r="G307" s="39"/>
      <c r="H307" s="39"/>
      <c r="I307" s="39"/>
      <c r="J307" s="39"/>
      <c r="K307" s="39"/>
      <c r="L307" s="39"/>
      <c r="M307" s="39"/>
      <c r="N307" s="39"/>
      <c r="O307" s="39"/>
      <c r="P307" s="39"/>
      <c r="Q307" s="39"/>
      <c r="R307" s="39"/>
      <c r="S307" s="39"/>
      <c r="T307" s="39"/>
      <c r="U307" s="39"/>
      <c r="V307" s="39"/>
      <c r="W307" s="39"/>
      <c r="X307" s="39"/>
      <c r="Y307" s="39"/>
      <c r="Z307" s="39"/>
      <c r="AA307" s="12"/>
    </row>
    <row r="308" spans="1:27">
      <c r="A308" s="39"/>
      <c r="B308" s="39"/>
      <c r="C308" s="39"/>
      <c r="D308" s="39"/>
      <c r="E308" s="39"/>
      <c r="F308" s="39"/>
      <c r="G308" s="39"/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R308" s="39"/>
      <c r="S308" s="39"/>
      <c r="T308" s="39"/>
      <c r="U308" s="39"/>
      <c r="V308" s="39"/>
      <c r="W308" s="39"/>
      <c r="X308" s="39"/>
      <c r="Y308" s="39"/>
      <c r="Z308" s="39"/>
      <c r="AA308" s="12"/>
    </row>
    <row r="309" spans="1:27">
      <c r="A309" s="39"/>
      <c r="B309" s="39"/>
      <c r="C309" s="39"/>
      <c r="D309" s="39"/>
      <c r="E309" s="39"/>
      <c r="F309" s="39"/>
      <c r="G309" s="39"/>
      <c r="H309" s="39"/>
      <c r="I309" s="39"/>
      <c r="J309" s="39"/>
      <c r="K309" s="39"/>
      <c r="L309" s="39"/>
      <c r="M309" s="39"/>
      <c r="N309" s="39"/>
      <c r="O309" s="39"/>
      <c r="P309" s="39"/>
      <c r="Q309" s="39"/>
      <c r="R309" s="39"/>
      <c r="S309" s="39"/>
      <c r="T309" s="39"/>
      <c r="U309" s="39"/>
      <c r="V309" s="39"/>
      <c r="W309" s="39"/>
      <c r="X309" s="39"/>
      <c r="Y309" s="39"/>
      <c r="Z309" s="39"/>
      <c r="AA309" s="12"/>
    </row>
    <row r="310" spans="1:27">
      <c r="A310" s="39"/>
      <c r="B310" s="39"/>
      <c r="C310" s="39"/>
      <c r="D310" s="39"/>
      <c r="E310" s="39"/>
      <c r="F310" s="39"/>
      <c r="G310" s="39"/>
      <c r="H310" s="39"/>
      <c r="I310" s="39"/>
      <c r="J310" s="39"/>
      <c r="K310" s="39"/>
      <c r="L310" s="39"/>
      <c r="M310" s="39"/>
      <c r="N310" s="39"/>
      <c r="O310" s="39"/>
      <c r="P310" s="39"/>
      <c r="Q310" s="39"/>
      <c r="R310" s="39"/>
      <c r="S310" s="39"/>
      <c r="T310" s="39"/>
      <c r="U310" s="39"/>
      <c r="V310" s="39"/>
      <c r="W310" s="39"/>
      <c r="X310" s="39"/>
      <c r="Y310" s="39"/>
      <c r="Z310" s="39"/>
      <c r="AA310" s="12"/>
    </row>
    <row r="311" spans="1:27">
      <c r="A311" s="39"/>
      <c r="B311" s="39"/>
      <c r="C311" s="39"/>
      <c r="D311" s="39"/>
      <c r="E311" s="39"/>
      <c r="F311" s="39"/>
      <c r="G311" s="39"/>
      <c r="H311" s="39"/>
      <c r="I311" s="39"/>
      <c r="J311" s="39"/>
      <c r="K311" s="39"/>
      <c r="L311" s="39"/>
      <c r="M311" s="39"/>
      <c r="N311" s="39"/>
      <c r="O311" s="39"/>
      <c r="P311" s="39"/>
      <c r="Q311" s="39"/>
      <c r="R311" s="39"/>
      <c r="S311" s="39"/>
      <c r="T311" s="39"/>
      <c r="U311" s="39"/>
      <c r="V311" s="39"/>
      <c r="W311" s="39"/>
      <c r="X311" s="39"/>
      <c r="Y311" s="39"/>
      <c r="Z311" s="39"/>
      <c r="AA311" s="12"/>
    </row>
    <row r="312" spans="1:27">
      <c r="A312" s="39"/>
      <c r="B312" s="39"/>
      <c r="C312" s="39"/>
      <c r="D312" s="39"/>
      <c r="E312" s="39"/>
      <c r="F312" s="39"/>
      <c r="G312" s="39"/>
      <c r="H312" s="39"/>
      <c r="I312" s="39"/>
      <c r="J312" s="39"/>
      <c r="K312" s="39"/>
      <c r="L312" s="39"/>
      <c r="M312" s="39"/>
      <c r="N312" s="39"/>
      <c r="O312" s="39"/>
      <c r="P312" s="39"/>
      <c r="Q312" s="39"/>
      <c r="R312" s="39"/>
      <c r="S312" s="39"/>
      <c r="T312" s="39"/>
      <c r="U312" s="39"/>
      <c r="V312" s="39"/>
      <c r="W312" s="39"/>
      <c r="X312" s="39"/>
      <c r="Y312" s="39"/>
      <c r="Z312" s="39"/>
      <c r="AA312" s="12"/>
    </row>
    <row r="313" spans="1:27">
      <c r="A313" s="39"/>
      <c r="B313" s="39"/>
      <c r="C313" s="39"/>
      <c r="D313" s="39"/>
      <c r="E313" s="39"/>
      <c r="F313" s="39"/>
      <c r="G313" s="39"/>
      <c r="H313" s="39"/>
      <c r="I313" s="39"/>
      <c r="J313" s="39"/>
      <c r="K313" s="39"/>
      <c r="L313" s="39"/>
      <c r="M313" s="39"/>
      <c r="N313" s="39"/>
      <c r="O313" s="39"/>
      <c r="P313" s="39"/>
      <c r="Q313" s="39"/>
      <c r="R313" s="39"/>
      <c r="S313" s="39"/>
      <c r="T313" s="39"/>
      <c r="U313" s="39"/>
      <c r="V313" s="39"/>
      <c r="W313" s="39"/>
      <c r="X313" s="39"/>
      <c r="Y313" s="39"/>
      <c r="Z313" s="39"/>
      <c r="AA313" s="12"/>
    </row>
    <row r="314" spans="1:27">
      <c r="A314" s="39"/>
      <c r="B314" s="39"/>
      <c r="C314" s="39"/>
      <c r="D314" s="39"/>
      <c r="E314" s="39"/>
      <c r="F314" s="39"/>
      <c r="G314" s="39"/>
      <c r="H314" s="39"/>
      <c r="I314" s="39"/>
      <c r="J314" s="39"/>
      <c r="K314" s="39"/>
      <c r="L314" s="39"/>
      <c r="M314" s="39"/>
      <c r="N314" s="39"/>
      <c r="O314" s="39"/>
      <c r="P314" s="39"/>
      <c r="Q314" s="39"/>
      <c r="R314" s="39"/>
      <c r="S314" s="39"/>
      <c r="T314" s="39"/>
      <c r="U314" s="39"/>
      <c r="V314" s="39"/>
      <c r="W314" s="39"/>
      <c r="X314" s="39"/>
      <c r="Y314" s="39"/>
      <c r="Z314" s="39"/>
      <c r="AA314" s="12"/>
    </row>
    <row r="315" spans="1:27">
      <c r="A315" s="39"/>
      <c r="B315" s="39"/>
      <c r="C315" s="39"/>
      <c r="D315" s="39"/>
      <c r="E315" s="39"/>
      <c r="F315" s="39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39"/>
      <c r="S315" s="39"/>
      <c r="T315" s="39"/>
      <c r="U315" s="39"/>
      <c r="V315" s="39"/>
      <c r="W315" s="39"/>
      <c r="X315" s="39"/>
      <c r="Y315" s="39"/>
      <c r="Z315" s="39"/>
      <c r="AA315" s="12"/>
    </row>
    <row r="316" spans="1:27">
      <c r="A316" s="39"/>
      <c r="B316" s="39"/>
      <c r="C316" s="39"/>
      <c r="D316" s="39"/>
      <c r="E316" s="39"/>
      <c r="F316" s="39"/>
      <c r="G316" s="39"/>
      <c r="H316" s="39"/>
      <c r="I316" s="39"/>
      <c r="J316" s="39"/>
      <c r="K316" s="39"/>
      <c r="L316" s="39"/>
      <c r="M316" s="39"/>
      <c r="N316" s="39"/>
      <c r="O316" s="39"/>
      <c r="P316" s="39"/>
      <c r="Q316" s="39"/>
      <c r="R316" s="39"/>
      <c r="S316" s="39"/>
      <c r="T316" s="39"/>
      <c r="U316" s="39"/>
      <c r="V316" s="39"/>
      <c r="W316" s="39"/>
      <c r="X316" s="39"/>
      <c r="Y316" s="39"/>
      <c r="Z316" s="39"/>
      <c r="AA316" s="12"/>
    </row>
    <row r="317" spans="1:27">
      <c r="A317" s="39"/>
      <c r="B317" s="39"/>
      <c r="C317" s="39"/>
      <c r="D317" s="39"/>
      <c r="E317" s="39"/>
      <c r="F317" s="39"/>
      <c r="G317" s="39"/>
      <c r="H317" s="39"/>
      <c r="I317" s="39"/>
      <c r="J317" s="39"/>
      <c r="K317" s="39"/>
      <c r="L317" s="39"/>
      <c r="M317" s="39"/>
      <c r="N317" s="39"/>
      <c r="O317" s="39"/>
      <c r="P317" s="39"/>
      <c r="Q317" s="39"/>
      <c r="R317" s="39"/>
      <c r="S317" s="39"/>
      <c r="T317" s="39"/>
      <c r="U317" s="39"/>
      <c r="V317" s="39"/>
      <c r="W317" s="39"/>
      <c r="X317" s="39"/>
      <c r="Y317" s="39"/>
      <c r="Z317" s="39"/>
      <c r="AA317" s="12"/>
    </row>
    <row r="318" spans="1:27">
      <c r="A318" s="39"/>
      <c r="B318" s="39"/>
      <c r="C318" s="39"/>
      <c r="D318" s="39"/>
      <c r="E318" s="39"/>
      <c r="F318" s="39"/>
      <c r="G318" s="39"/>
      <c r="H318" s="39"/>
      <c r="I318" s="39"/>
      <c r="J318" s="39"/>
      <c r="K318" s="39"/>
      <c r="L318" s="39"/>
      <c r="M318" s="39"/>
      <c r="N318" s="39"/>
      <c r="O318" s="39"/>
      <c r="P318" s="39"/>
      <c r="Q318" s="39"/>
      <c r="R318" s="39"/>
      <c r="S318" s="39"/>
      <c r="T318" s="39"/>
      <c r="U318" s="39"/>
      <c r="V318" s="39"/>
      <c r="W318" s="39"/>
      <c r="X318" s="39"/>
      <c r="Y318" s="39"/>
      <c r="Z318" s="39"/>
      <c r="AA318" s="12"/>
    </row>
    <row r="319" spans="1:27">
      <c r="A319" s="39"/>
      <c r="B319" s="39"/>
      <c r="C319" s="39"/>
      <c r="D319" s="39"/>
      <c r="E319" s="39"/>
      <c r="F319" s="39"/>
      <c r="G319" s="39"/>
      <c r="H319" s="39"/>
      <c r="I319" s="39"/>
      <c r="J319" s="39"/>
      <c r="K319" s="39"/>
      <c r="L319" s="39"/>
      <c r="M319" s="39"/>
      <c r="N319" s="39"/>
      <c r="O319" s="39"/>
      <c r="P319" s="39"/>
      <c r="Q319" s="39"/>
      <c r="R319" s="39"/>
      <c r="S319" s="39"/>
      <c r="T319" s="39"/>
      <c r="U319" s="39"/>
      <c r="V319" s="39"/>
      <c r="W319" s="39"/>
      <c r="X319" s="39"/>
      <c r="Y319" s="39"/>
      <c r="Z319" s="39"/>
      <c r="AA319" s="12"/>
    </row>
    <row r="320" spans="1:27">
      <c r="A320" s="39"/>
      <c r="B320" s="39"/>
      <c r="C320" s="39"/>
      <c r="D320" s="39"/>
      <c r="E320" s="39"/>
      <c r="F320" s="39"/>
      <c r="G320" s="39"/>
      <c r="H320" s="39"/>
      <c r="I320" s="39"/>
      <c r="J320" s="39"/>
      <c r="K320" s="39"/>
      <c r="L320" s="39"/>
      <c r="M320" s="39"/>
      <c r="N320" s="39"/>
      <c r="O320" s="39"/>
      <c r="P320" s="39"/>
      <c r="Q320" s="39"/>
      <c r="R320" s="39"/>
      <c r="S320" s="39"/>
      <c r="T320" s="39"/>
      <c r="U320" s="39"/>
      <c r="V320" s="39"/>
      <c r="W320" s="39"/>
      <c r="X320" s="39"/>
      <c r="Y320" s="39"/>
      <c r="Z320" s="39"/>
      <c r="AA320" s="12"/>
    </row>
    <row r="321" spans="1:27">
      <c r="A321" s="39"/>
      <c r="B321" s="39"/>
      <c r="C321" s="39"/>
      <c r="D321" s="39"/>
      <c r="E321" s="39"/>
      <c r="F321" s="39"/>
      <c r="G321" s="39"/>
      <c r="H321" s="39"/>
      <c r="I321" s="39"/>
      <c r="J321" s="39"/>
      <c r="K321" s="39"/>
      <c r="L321" s="39"/>
      <c r="M321" s="39"/>
      <c r="N321" s="39"/>
      <c r="O321" s="39"/>
      <c r="P321" s="39"/>
      <c r="Q321" s="39"/>
      <c r="R321" s="39"/>
      <c r="S321" s="39"/>
      <c r="T321" s="39"/>
      <c r="U321" s="39"/>
      <c r="V321" s="39"/>
      <c r="W321" s="39"/>
      <c r="X321" s="39"/>
      <c r="Y321" s="39"/>
      <c r="Z321" s="39"/>
      <c r="AA321" s="12"/>
    </row>
    <row r="322" spans="1:27">
      <c r="A322" s="39"/>
      <c r="B322" s="39"/>
      <c r="C322" s="39"/>
      <c r="D322" s="39"/>
      <c r="E322" s="39"/>
      <c r="F322" s="39"/>
      <c r="G322" s="39"/>
      <c r="H322" s="39"/>
      <c r="I322" s="39"/>
      <c r="J322" s="39"/>
      <c r="K322" s="39"/>
      <c r="L322" s="39"/>
      <c r="M322" s="39"/>
      <c r="N322" s="39"/>
      <c r="O322" s="39"/>
      <c r="P322" s="39"/>
      <c r="Q322" s="39"/>
      <c r="R322" s="39"/>
      <c r="S322" s="39"/>
      <c r="T322" s="39"/>
      <c r="U322" s="39"/>
      <c r="V322" s="39"/>
      <c r="W322" s="39"/>
      <c r="X322" s="39"/>
      <c r="Y322" s="39"/>
      <c r="Z322" s="39"/>
      <c r="AA322" s="12"/>
    </row>
    <row r="323" spans="1:27">
      <c r="A323" s="39"/>
      <c r="B323" s="39"/>
      <c r="C323" s="39"/>
      <c r="D323" s="39"/>
      <c r="E323" s="39"/>
      <c r="F323" s="39"/>
      <c r="G323" s="39"/>
      <c r="H323" s="39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39"/>
      <c r="T323" s="39"/>
      <c r="U323" s="39"/>
      <c r="V323" s="39"/>
      <c r="W323" s="39"/>
      <c r="X323" s="39"/>
      <c r="Y323" s="39"/>
      <c r="Z323" s="39"/>
      <c r="AA323" s="12"/>
    </row>
    <row r="324" spans="1:27">
      <c r="A324" s="39"/>
      <c r="B324" s="39"/>
      <c r="C324" s="39"/>
      <c r="D324" s="39"/>
      <c r="E324" s="39"/>
      <c r="F324" s="39"/>
      <c r="G324" s="39"/>
      <c r="H324" s="39"/>
      <c r="I324" s="39"/>
      <c r="J324" s="39"/>
      <c r="K324" s="39"/>
      <c r="L324" s="39"/>
      <c r="M324" s="39"/>
      <c r="N324" s="39"/>
      <c r="O324" s="39"/>
      <c r="P324" s="39"/>
      <c r="Q324" s="39"/>
      <c r="R324" s="39"/>
      <c r="S324" s="39"/>
      <c r="T324" s="39"/>
      <c r="U324" s="39"/>
      <c r="V324" s="39"/>
      <c r="W324" s="39"/>
      <c r="X324" s="39"/>
      <c r="Y324" s="39"/>
      <c r="Z324" s="39"/>
      <c r="AA324" s="12"/>
    </row>
    <row r="325" spans="1:27">
      <c r="A325" s="39"/>
      <c r="B325" s="39"/>
      <c r="C325" s="39"/>
      <c r="D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  <c r="T325" s="39"/>
      <c r="U325" s="39"/>
      <c r="V325" s="39"/>
      <c r="W325" s="39"/>
      <c r="X325" s="39"/>
      <c r="Y325" s="39"/>
      <c r="Z325" s="39"/>
      <c r="AA325" s="12"/>
    </row>
    <row r="326" spans="1:27">
      <c r="A326" s="39"/>
      <c r="B326" s="39"/>
      <c r="C326" s="39"/>
      <c r="D326" s="39"/>
      <c r="E326" s="39"/>
      <c r="F326" s="39"/>
      <c r="G326" s="39"/>
      <c r="H326" s="39"/>
      <c r="I326" s="39"/>
      <c r="J326" s="39"/>
      <c r="K326" s="39"/>
      <c r="L326" s="39"/>
      <c r="M326" s="39"/>
      <c r="N326" s="39"/>
      <c r="O326" s="39"/>
      <c r="P326" s="39"/>
      <c r="Q326" s="39"/>
      <c r="R326" s="39"/>
      <c r="S326" s="39"/>
      <c r="T326" s="39"/>
      <c r="U326" s="39"/>
      <c r="V326" s="39"/>
      <c r="W326" s="39"/>
      <c r="X326" s="39"/>
      <c r="Y326" s="39"/>
      <c r="Z326" s="39"/>
      <c r="AA326" s="12"/>
    </row>
    <row r="327" spans="1:27">
      <c r="A327" s="39"/>
      <c r="B327" s="39"/>
      <c r="C327" s="39"/>
      <c r="D327" s="39"/>
      <c r="E327" s="39"/>
      <c r="F327" s="39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9"/>
      <c r="S327" s="39"/>
      <c r="T327" s="39"/>
      <c r="U327" s="39"/>
      <c r="V327" s="39"/>
      <c r="W327" s="39"/>
      <c r="X327" s="39"/>
      <c r="Y327" s="39"/>
      <c r="Z327" s="39"/>
      <c r="AA327" s="12"/>
    </row>
    <row r="328" spans="1:27">
      <c r="A328" s="39"/>
      <c r="B328" s="39"/>
      <c r="C328" s="39"/>
      <c r="D328" s="39"/>
      <c r="E328" s="39"/>
      <c r="F328" s="39"/>
      <c r="G328" s="39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39"/>
      <c r="T328" s="39"/>
      <c r="U328" s="39"/>
      <c r="V328" s="39"/>
      <c r="W328" s="39"/>
      <c r="X328" s="39"/>
      <c r="Y328" s="39"/>
      <c r="Z328" s="39"/>
      <c r="AA328" s="12"/>
    </row>
    <row r="329" spans="1:27">
      <c r="A329" s="39"/>
      <c r="B329" s="39"/>
      <c r="C329" s="39"/>
      <c r="D329" s="39"/>
      <c r="E329" s="39"/>
      <c r="F329" s="39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  <c r="T329" s="39"/>
      <c r="U329" s="39"/>
      <c r="V329" s="39"/>
      <c r="W329" s="39"/>
      <c r="X329" s="39"/>
      <c r="Y329" s="39"/>
      <c r="Z329" s="39"/>
      <c r="AA329" s="12"/>
    </row>
    <row r="330" spans="1:27">
      <c r="A330" s="39"/>
      <c r="B330" s="39"/>
      <c r="C330" s="39"/>
      <c r="D330" s="39"/>
      <c r="E330" s="39"/>
      <c r="F330" s="39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39"/>
      <c r="V330" s="39"/>
      <c r="W330" s="39"/>
      <c r="X330" s="39"/>
      <c r="Y330" s="39"/>
      <c r="Z330" s="39"/>
      <c r="AA330" s="12"/>
    </row>
    <row r="331" spans="1:27">
      <c r="A331" s="39"/>
      <c r="B331" s="39"/>
      <c r="C331" s="39"/>
      <c r="D331" s="39"/>
      <c r="E331" s="39"/>
      <c r="F331" s="39"/>
      <c r="G331" s="39"/>
      <c r="H331" s="39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  <c r="T331" s="39"/>
      <c r="U331" s="39"/>
      <c r="V331" s="39"/>
      <c r="W331" s="39"/>
      <c r="X331" s="39"/>
      <c r="Y331" s="39"/>
      <c r="Z331" s="39"/>
      <c r="AA331" s="12"/>
    </row>
    <row r="332" spans="1:27">
      <c r="A332" s="39"/>
      <c r="B332" s="39"/>
      <c r="C332" s="39"/>
      <c r="D332" s="39"/>
      <c r="E332" s="39"/>
      <c r="F332" s="39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9"/>
      <c r="V332" s="39"/>
      <c r="W332" s="39"/>
      <c r="X332" s="39"/>
      <c r="Y332" s="39"/>
      <c r="Z332" s="39"/>
      <c r="AA332" s="12"/>
    </row>
    <row r="333" spans="1:27">
      <c r="A333" s="39"/>
      <c r="B333" s="39"/>
      <c r="C333" s="39"/>
      <c r="D333" s="39"/>
      <c r="E333" s="39"/>
      <c r="F333" s="39"/>
      <c r="G333" s="39"/>
      <c r="H333" s="39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  <c r="T333" s="39"/>
      <c r="U333" s="39"/>
      <c r="V333" s="39"/>
      <c r="W333" s="39"/>
      <c r="X333" s="39"/>
      <c r="Y333" s="39"/>
      <c r="Z333" s="39"/>
      <c r="AA333" s="12"/>
    </row>
    <row r="334" spans="1:27">
      <c r="A334" s="39"/>
      <c r="B334" s="39"/>
      <c r="C334" s="39"/>
      <c r="D334" s="39"/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  <c r="W334" s="39"/>
      <c r="X334" s="39"/>
      <c r="Y334" s="39"/>
      <c r="Z334" s="39"/>
      <c r="AA334" s="12"/>
    </row>
    <row r="335" spans="1:27">
      <c r="A335" s="39"/>
      <c r="B335" s="39"/>
      <c r="C335" s="39"/>
      <c r="D335" s="39"/>
      <c r="E335" s="39"/>
      <c r="F335" s="39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  <c r="T335" s="39"/>
      <c r="U335" s="39"/>
      <c r="V335" s="39"/>
      <c r="W335" s="39"/>
      <c r="X335" s="39"/>
      <c r="Y335" s="39"/>
      <c r="Z335" s="39"/>
      <c r="AA335" s="12"/>
    </row>
    <row r="336" spans="1:27">
      <c r="A336" s="39"/>
      <c r="B336" s="39"/>
      <c r="C336" s="39"/>
      <c r="D336" s="39"/>
      <c r="E336" s="39"/>
      <c r="F336" s="39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39"/>
      <c r="AA336" s="12"/>
    </row>
    <row r="337" spans="1:27">
      <c r="A337" s="39"/>
      <c r="B337" s="39"/>
      <c r="C337" s="39"/>
      <c r="D337" s="39"/>
      <c r="E337" s="39"/>
      <c r="F337" s="39"/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39"/>
      <c r="V337" s="39"/>
      <c r="W337" s="39"/>
      <c r="X337" s="39"/>
      <c r="Y337" s="39"/>
      <c r="Z337" s="39"/>
      <c r="AA337" s="12"/>
    </row>
    <row r="338" spans="1:27">
      <c r="A338" s="39"/>
      <c r="B338" s="39"/>
      <c r="C338" s="39"/>
      <c r="D338" s="39"/>
      <c r="E338" s="39"/>
      <c r="F338" s="39"/>
      <c r="G338" s="39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39"/>
      <c r="AA338" s="12"/>
    </row>
    <row r="339" spans="1:27">
      <c r="A339" s="39"/>
      <c r="B339" s="39"/>
      <c r="C339" s="39"/>
      <c r="D339" s="39"/>
      <c r="E339" s="39"/>
      <c r="F339" s="39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Z339" s="39"/>
      <c r="AA339" s="12"/>
    </row>
    <row r="340" spans="1:27">
      <c r="A340" s="39"/>
      <c r="B340" s="39"/>
      <c r="C340" s="39"/>
      <c r="D340" s="39"/>
      <c r="E340" s="39"/>
      <c r="F340" s="39"/>
      <c r="G340" s="39"/>
      <c r="H340" s="39"/>
      <c r="I340" s="39"/>
      <c r="J340" s="39"/>
      <c r="K340" s="39"/>
      <c r="L340" s="39"/>
      <c r="M340" s="39"/>
      <c r="N340" s="39"/>
      <c r="O340" s="39"/>
      <c r="P340" s="39"/>
      <c r="Q340" s="39"/>
      <c r="R340" s="39"/>
      <c r="S340" s="39"/>
      <c r="T340" s="39"/>
      <c r="U340" s="39"/>
      <c r="V340" s="39"/>
      <c r="W340" s="39"/>
      <c r="X340" s="39"/>
      <c r="Y340" s="39"/>
      <c r="Z340" s="39"/>
      <c r="AA340" s="12"/>
    </row>
    <row r="341" spans="1:27">
      <c r="A341" s="39"/>
      <c r="B341" s="39"/>
      <c r="C341" s="39"/>
      <c r="D341" s="39"/>
      <c r="E341" s="39"/>
      <c r="F341" s="39"/>
      <c r="G341" s="39"/>
      <c r="H341" s="39"/>
      <c r="I341" s="39"/>
      <c r="J341" s="39"/>
      <c r="K341" s="39"/>
      <c r="L341" s="39"/>
      <c r="M341" s="39"/>
      <c r="N341" s="39"/>
      <c r="O341" s="39"/>
      <c r="P341" s="39"/>
      <c r="Q341" s="39"/>
      <c r="R341" s="39"/>
      <c r="S341" s="39"/>
      <c r="T341" s="39"/>
      <c r="U341" s="39"/>
      <c r="V341" s="39"/>
      <c r="W341" s="39"/>
      <c r="X341" s="39"/>
      <c r="Y341" s="39"/>
      <c r="Z341" s="39"/>
      <c r="AA341" s="12"/>
    </row>
    <row r="342" spans="1:27">
      <c r="A342" s="39"/>
      <c r="B342" s="39"/>
      <c r="C342" s="39"/>
      <c r="D342" s="39"/>
      <c r="E342" s="39"/>
      <c r="F342" s="39"/>
      <c r="G342" s="39"/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39"/>
      <c r="S342" s="39"/>
      <c r="T342" s="39"/>
      <c r="U342" s="39"/>
      <c r="V342" s="39"/>
      <c r="W342" s="39"/>
      <c r="X342" s="39"/>
      <c r="Y342" s="39"/>
      <c r="Z342" s="39"/>
      <c r="AA342" s="12"/>
    </row>
    <row r="343" spans="1:27">
      <c r="A343" s="39"/>
      <c r="B343" s="39"/>
      <c r="C343" s="39"/>
      <c r="D343" s="39"/>
      <c r="E343" s="39"/>
      <c r="F343" s="39"/>
      <c r="G343" s="39"/>
      <c r="H343" s="39"/>
      <c r="I343" s="39"/>
      <c r="J343" s="39"/>
      <c r="K343" s="39"/>
      <c r="L343" s="39"/>
      <c r="M343" s="39"/>
      <c r="N343" s="39"/>
      <c r="O343" s="39"/>
      <c r="P343" s="39"/>
      <c r="Q343" s="39"/>
      <c r="R343" s="39"/>
      <c r="S343" s="39"/>
      <c r="T343" s="39"/>
      <c r="U343" s="39"/>
      <c r="V343" s="39"/>
      <c r="W343" s="39"/>
      <c r="X343" s="39"/>
      <c r="Y343" s="39"/>
      <c r="Z343" s="39"/>
      <c r="AA343" s="12"/>
    </row>
    <row r="344" spans="1:27">
      <c r="A344" s="39"/>
      <c r="B344" s="39"/>
      <c r="C344" s="39"/>
      <c r="D344" s="39"/>
      <c r="E344" s="39"/>
      <c r="F344" s="39"/>
      <c r="G344" s="39"/>
      <c r="H344" s="39"/>
      <c r="I344" s="39"/>
      <c r="J344" s="39"/>
      <c r="K344" s="39"/>
      <c r="L344" s="39"/>
      <c r="M344" s="39"/>
      <c r="N344" s="39"/>
      <c r="O344" s="39"/>
      <c r="P344" s="39"/>
      <c r="Q344" s="39"/>
      <c r="R344" s="39"/>
      <c r="S344" s="39"/>
      <c r="T344" s="39"/>
      <c r="U344" s="39"/>
      <c r="V344" s="39"/>
      <c r="W344" s="39"/>
      <c r="X344" s="39"/>
      <c r="Y344" s="39"/>
      <c r="Z344" s="39"/>
      <c r="AA344" s="12"/>
    </row>
    <row r="345" spans="1:27">
      <c r="A345" s="39"/>
      <c r="B345" s="39"/>
      <c r="C345" s="39"/>
      <c r="D345" s="39"/>
      <c r="E345" s="39"/>
      <c r="F345" s="39"/>
      <c r="G345" s="39"/>
      <c r="H345" s="39"/>
      <c r="I345" s="39"/>
      <c r="J345" s="39"/>
      <c r="K345" s="39"/>
      <c r="L345" s="39"/>
      <c r="M345" s="39"/>
      <c r="N345" s="39"/>
      <c r="O345" s="39"/>
      <c r="P345" s="39"/>
      <c r="Q345" s="39"/>
      <c r="R345" s="39"/>
      <c r="S345" s="39"/>
      <c r="T345" s="39"/>
      <c r="U345" s="39"/>
      <c r="V345" s="39"/>
      <c r="W345" s="39"/>
      <c r="X345" s="39"/>
      <c r="Y345" s="39"/>
      <c r="Z345" s="39"/>
      <c r="AA345" s="12"/>
    </row>
    <row r="346" spans="1:27">
      <c r="A346" s="39"/>
      <c r="B346" s="39"/>
      <c r="C346" s="39"/>
      <c r="D346" s="39"/>
      <c r="E346" s="39"/>
      <c r="F346" s="39"/>
      <c r="G346" s="39"/>
      <c r="H346" s="39"/>
      <c r="I346" s="39"/>
      <c r="J346" s="39"/>
      <c r="K346" s="39"/>
      <c r="L346" s="39"/>
      <c r="M346" s="39"/>
      <c r="N346" s="39"/>
      <c r="O346" s="39"/>
      <c r="P346" s="39"/>
      <c r="Q346" s="39"/>
      <c r="R346" s="39"/>
      <c r="S346" s="39"/>
      <c r="T346" s="39"/>
      <c r="U346" s="39"/>
      <c r="V346" s="39"/>
      <c r="W346" s="39"/>
      <c r="X346" s="39"/>
      <c r="Y346" s="39"/>
      <c r="Z346" s="39"/>
      <c r="AA346" s="12"/>
    </row>
    <row r="347" spans="1:27">
      <c r="A347" s="39"/>
      <c r="B347" s="39"/>
      <c r="C347" s="39"/>
      <c r="D347" s="39"/>
      <c r="E347" s="39"/>
      <c r="F347" s="39"/>
      <c r="G347" s="39"/>
      <c r="H347" s="39"/>
      <c r="I347" s="39"/>
      <c r="J347" s="39"/>
      <c r="K347" s="39"/>
      <c r="L347" s="39"/>
      <c r="M347" s="39"/>
      <c r="N347" s="39"/>
      <c r="O347" s="39"/>
      <c r="P347" s="39"/>
      <c r="Q347" s="39"/>
      <c r="R347" s="39"/>
      <c r="S347" s="39"/>
      <c r="T347" s="39"/>
      <c r="U347" s="39"/>
      <c r="V347" s="39"/>
      <c r="W347" s="39"/>
      <c r="X347" s="39"/>
      <c r="Y347" s="39"/>
      <c r="Z347" s="39"/>
      <c r="AA347" s="12"/>
    </row>
    <row r="348" spans="1:27">
      <c r="A348" s="39"/>
      <c r="B348" s="39"/>
      <c r="C348" s="39"/>
      <c r="D348" s="39"/>
      <c r="E348" s="39"/>
      <c r="F348" s="39"/>
      <c r="G348" s="39"/>
      <c r="H348" s="39"/>
      <c r="I348" s="39"/>
      <c r="J348" s="39"/>
      <c r="K348" s="39"/>
      <c r="L348" s="39"/>
      <c r="M348" s="39"/>
      <c r="N348" s="39"/>
      <c r="O348" s="39"/>
      <c r="P348" s="39"/>
      <c r="Q348" s="39"/>
      <c r="R348" s="39"/>
      <c r="S348" s="39"/>
      <c r="T348" s="39"/>
      <c r="U348" s="39"/>
      <c r="V348" s="39"/>
      <c r="W348" s="39"/>
      <c r="X348" s="39"/>
      <c r="Y348" s="39"/>
      <c r="Z348" s="39"/>
      <c r="AA348" s="12"/>
    </row>
    <row r="349" spans="1:27">
      <c r="A349" s="39"/>
      <c r="B349" s="39"/>
      <c r="C349" s="39"/>
      <c r="D349" s="39"/>
      <c r="E349" s="39"/>
      <c r="F349" s="39"/>
      <c r="G349" s="39"/>
      <c r="H349" s="39"/>
      <c r="I349" s="39"/>
      <c r="J349" s="39"/>
      <c r="K349" s="39"/>
      <c r="L349" s="39"/>
      <c r="M349" s="39"/>
      <c r="N349" s="39"/>
      <c r="O349" s="39"/>
      <c r="P349" s="39"/>
      <c r="Q349" s="39"/>
      <c r="R349" s="39"/>
      <c r="S349" s="39"/>
      <c r="T349" s="39"/>
      <c r="U349" s="39"/>
      <c r="V349" s="39"/>
      <c r="W349" s="39"/>
      <c r="X349" s="39"/>
      <c r="Y349" s="39"/>
      <c r="Z349" s="39"/>
      <c r="AA349" s="12"/>
    </row>
    <row r="350" spans="1:27">
      <c r="A350" s="39"/>
      <c r="B350" s="39"/>
      <c r="C350" s="39"/>
      <c r="D350" s="39"/>
      <c r="E350" s="39"/>
      <c r="F350" s="39"/>
      <c r="G350" s="39"/>
      <c r="H350" s="39"/>
      <c r="I350" s="39"/>
      <c r="J350" s="39"/>
      <c r="K350" s="39"/>
      <c r="L350" s="39"/>
      <c r="M350" s="39"/>
      <c r="N350" s="39"/>
      <c r="O350" s="39"/>
      <c r="P350" s="39"/>
      <c r="Q350" s="39"/>
      <c r="R350" s="39"/>
      <c r="S350" s="39"/>
      <c r="T350" s="39"/>
      <c r="U350" s="39"/>
      <c r="V350" s="39"/>
      <c r="W350" s="39"/>
      <c r="X350" s="39"/>
      <c r="Y350" s="39"/>
      <c r="Z350" s="39"/>
      <c r="AA350" s="12"/>
    </row>
    <row r="351" spans="1:27">
      <c r="A351" s="39"/>
      <c r="B351" s="39"/>
      <c r="C351" s="39"/>
      <c r="D351" s="39"/>
      <c r="E351" s="39"/>
      <c r="F351" s="39"/>
      <c r="G351" s="39"/>
      <c r="H351" s="39"/>
      <c r="I351" s="39"/>
      <c r="J351" s="39"/>
      <c r="K351" s="39"/>
      <c r="L351" s="39"/>
      <c r="M351" s="39"/>
      <c r="N351" s="39"/>
      <c r="O351" s="39"/>
      <c r="P351" s="39"/>
      <c r="Q351" s="39"/>
      <c r="R351" s="39"/>
      <c r="S351" s="39"/>
      <c r="T351" s="39"/>
      <c r="U351" s="39"/>
      <c r="V351" s="39"/>
      <c r="W351" s="39"/>
      <c r="X351" s="39"/>
      <c r="Y351" s="39"/>
      <c r="Z351" s="39"/>
      <c r="AA351" s="12"/>
    </row>
    <row r="352" spans="1:27">
      <c r="A352" s="39"/>
      <c r="B352" s="39"/>
      <c r="C352" s="39"/>
      <c r="D352" s="39"/>
      <c r="E352" s="39"/>
      <c r="F352" s="39"/>
      <c r="G352" s="39"/>
      <c r="H352" s="39"/>
      <c r="I352" s="39"/>
      <c r="J352" s="39"/>
      <c r="K352" s="39"/>
      <c r="L352" s="39"/>
      <c r="M352" s="39"/>
      <c r="N352" s="39"/>
      <c r="O352" s="39"/>
      <c r="P352" s="39"/>
      <c r="Q352" s="39"/>
      <c r="R352" s="39"/>
      <c r="S352" s="39"/>
      <c r="T352" s="39"/>
      <c r="U352" s="39"/>
      <c r="V352" s="39"/>
      <c r="W352" s="39"/>
      <c r="X352" s="39"/>
      <c r="Y352" s="39"/>
      <c r="Z352" s="39"/>
      <c r="AA352" s="12"/>
    </row>
    <row r="353" spans="1:27">
      <c r="A353" s="39"/>
      <c r="B353" s="39"/>
      <c r="C353" s="39"/>
      <c r="D353" s="39"/>
      <c r="E353" s="39"/>
      <c r="F353" s="39"/>
      <c r="G353" s="39"/>
      <c r="H353" s="39"/>
      <c r="I353" s="39"/>
      <c r="J353" s="39"/>
      <c r="K353" s="39"/>
      <c r="L353" s="39"/>
      <c r="M353" s="39"/>
      <c r="N353" s="39"/>
      <c r="O353" s="39"/>
      <c r="P353" s="39"/>
      <c r="Q353" s="39"/>
      <c r="R353" s="39"/>
      <c r="S353" s="39"/>
      <c r="T353" s="39"/>
      <c r="U353" s="39"/>
      <c r="V353" s="39"/>
      <c r="W353" s="39"/>
      <c r="X353" s="39"/>
      <c r="Y353" s="39"/>
      <c r="Z353" s="39"/>
      <c r="AA353" s="12"/>
    </row>
    <row r="354" spans="1:27">
      <c r="A354" s="39"/>
      <c r="B354" s="39"/>
      <c r="C354" s="39"/>
      <c r="D354" s="39"/>
      <c r="E354" s="39"/>
      <c r="F354" s="39"/>
      <c r="G354" s="39"/>
      <c r="H354" s="39"/>
      <c r="I354" s="39"/>
      <c r="J354" s="39"/>
      <c r="K354" s="39"/>
      <c r="L354" s="39"/>
      <c r="M354" s="39"/>
      <c r="N354" s="39"/>
      <c r="O354" s="39"/>
      <c r="P354" s="39"/>
      <c r="Q354" s="39"/>
      <c r="R354" s="39"/>
      <c r="S354" s="39"/>
      <c r="T354" s="39"/>
      <c r="U354" s="39"/>
      <c r="V354" s="39"/>
      <c r="W354" s="39"/>
      <c r="X354" s="39"/>
      <c r="Y354" s="39"/>
      <c r="Z354" s="39"/>
      <c r="AA354" s="12"/>
    </row>
    <row r="355" spans="1:27">
      <c r="A355" s="39"/>
      <c r="B355" s="39"/>
      <c r="C355" s="39"/>
      <c r="D355" s="39"/>
      <c r="E355" s="39"/>
      <c r="F355" s="39"/>
      <c r="G355" s="39"/>
      <c r="H355" s="39"/>
      <c r="I355" s="39"/>
      <c r="J355" s="39"/>
      <c r="K355" s="39"/>
      <c r="L355" s="39"/>
      <c r="M355" s="39"/>
      <c r="N355" s="39"/>
      <c r="O355" s="39"/>
      <c r="P355" s="39"/>
      <c r="Q355" s="39"/>
      <c r="R355" s="39"/>
      <c r="S355" s="39"/>
      <c r="T355" s="39"/>
      <c r="U355" s="39"/>
      <c r="V355" s="39"/>
      <c r="W355" s="39"/>
      <c r="X355" s="39"/>
      <c r="Y355" s="39"/>
      <c r="Z355" s="39"/>
      <c r="AA355" s="12"/>
    </row>
    <row r="356" spans="1:27">
      <c r="A356" s="39"/>
      <c r="B356" s="39"/>
      <c r="C356" s="39"/>
      <c r="D356" s="39"/>
      <c r="E356" s="39"/>
      <c r="F356" s="39"/>
      <c r="G356" s="39"/>
      <c r="H356" s="39"/>
      <c r="I356" s="39"/>
      <c r="J356" s="39"/>
      <c r="K356" s="39"/>
      <c r="L356" s="39"/>
      <c r="M356" s="39"/>
      <c r="N356" s="39"/>
      <c r="O356" s="39"/>
      <c r="P356" s="39"/>
      <c r="Q356" s="39"/>
      <c r="R356" s="39"/>
      <c r="S356" s="39"/>
      <c r="T356" s="39"/>
      <c r="U356" s="39"/>
      <c r="V356" s="39"/>
      <c r="W356" s="39"/>
      <c r="X356" s="39"/>
      <c r="Y356" s="39"/>
      <c r="Z356" s="39"/>
      <c r="AA356" s="12"/>
    </row>
    <row r="357" spans="1:27">
      <c r="A357" s="39"/>
      <c r="B357" s="39"/>
      <c r="C357" s="39"/>
      <c r="D357" s="39"/>
      <c r="E357" s="39"/>
      <c r="F357" s="39"/>
      <c r="G357" s="39"/>
      <c r="H357" s="39"/>
      <c r="I357" s="39"/>
      <c r="J357" s="39"/>
      <c r="K357" s="39"/>
      <c r="L357" s="39"/>
      <c r="M357" s="39"/>
      <c r="N357" s="39"/>
      <c r="O357" s="39"/>
      <c r="P357" s="39"/>
      <c r="Q357" s="39"/>
      <c r="R357" s="39"/>
      <c r="S357" s="39"/>
      <c r="T357" s="39"/>
      <c r="U357" s="39"/>
      <c r="V357" s="39"/>
      <c r="W357" s="39"/>
      <c r="X357" s="39"/>
      <c r="Y357" s="39"/>
      <c r="Z357" s="39"/>
      <c r="AA357" s="12"/>
    </row>
    <row r="358" spans="1:27">
      <c r="A358" s="39"/>
      <c r="B358" s="39"/>
      <c r="C358" s="39"/>
      <c r="D358" s="39"/>
      <c r="E358" s="39"/>
      <c r="F358" s="39"/>
      <c r="G358" s="39"/>
      <c r="H358" s="39"/>
      <c r="I358" s="39"/>
      <c r="J358" s="39"/>
      <c r="K358" s="39"/>
      <c r="L358" s="39"/>
      <c r="M358" s="39"/>
      <c r="N358" s="39"/>
      <c r="O358" s="39"/>
      <c r="P358" s="39"/>
      <c r="Q358" s="39"/>
      <c r="R358" s="39"/>
      <c r="S358" s="39"/>
      <c r="T358" s="39"/>
      <c r="U358" s="39"/>
      <c r="V358" s="39"/>
      <c r="W358" s="39"/>
      <c r="X358" s="39"/>
      <c r="Y358" s="39"/>
      <c r="Z358" s="39"/>
      <c r="AA358" s="12"/>
    </row>
    <row r="359" spans="1:27">
      <c r="A359" s="39"/>
      <c r="B359" s="39"/>
      <c r="C359" s="39"/>
      <c r="D359" s="39"/>
      <c r="E359" s="39"/>
      <c r="F359" s="39"/>
      <c r="G359" s="39"/>
      <c r="H359" s="39"/>
      <c r="I359" s="39"/>
      <c r="J359" s="39"/>
      <c r="K359" s="39"/>
      <c r="L359" s="39"/>
      <c r="M359" s="39"/>
      <c r="N359" s="39"/>
      <c r="O359" s="39"/>
      <c r="P359" s="39"/>
      <c r="Q359" s="39"/>
      <c r="R359" s="39"/>
      <c r="S359" s="39"/>
      <c r="T359" s="39"/>
      <c r="U359" s="39"/>
      <c r="V359" s="39"/>
      <c r="W359" s="39"/>
      <c r="X359" s="39"/>
      <c r="Y359" s="39"/>
      <c r="Z359" s="39"/>
      <c r="AA359" s="12"/>
    </row>
    <row r="360" spans="1:27">
      <c r="A360" s="39"/>
      <c r="B360" s="39"/>
      <c r="C360" s="39"/>
      <c r="D360" s="39"/>
      <c r="E360" s="39"/>
      <c r="F360" s="39"/>
      <c r="G360" s="39"/>
      <c r="H360" s="39"/>
      <c r="I360" s="39"/>
      <c r="J360" s="39"/>
      <c r="K360" s="39"/>
      <c r="L360" s="39"/>
      <c r="M360" s="39"/>
      <c r="N360" s="39"/>
      <c r="O360" s="39"/>
      <c r="P360" s="39"/>
      <c r="Q360" s="39"/>
      <c r="R360" s="39"/>
      <c r="S360" s="39"/>
      <c r="T360" s="39"/>
      <c r="U360" s="39"/>
      <c r="V360" s="39"/>
      <c r="W360" s="39"/>
      <c r="X360" s="39"/>
      <c r="Y360" s="39"/>
      <c r="Z360" s="39"/>
      <c r="AA360" s="12"/>
    </row>
    <row r="361" spans="1:27">
      <c r="A361" s="39"/>
      <c r="B361" s="39"/>
      <c r="C361" s="39"/>
      <c r="D361" s="39"/>
      <c r="E361" s="39"/>
      <c r="F361" s="39"/>
      <c r="G361" s="39"/>
      <c r="H361" s="39"/>
      <c r="I361" s="39"/>
      <c r="J361" s="39"/>
      <c r="K361" s="39"/>
      <c r="L361" s="39"/>
      <c r="M361" s="39"/>
      <c r="N361" s="39"/>
      <c r="O361" s="39"/>
      <c r="P361" s="39"/>
      <c r="Q361" s="39"/>
      <c r="R361" s="39"/>
      <c r="S361" s="39"/>
      <c r="T361" s="39"/>
      <c r="U361" s="39"/>
      <c r="V361" s="39"/>
      <c r="W361" s="39"/>
      <c r="X361" s="39"/>
      <c r="Y361" s="39"/>
      <c r="Z361" s="39"/>
      <c r="AA361" s="12"/>
    </row>
    <row r="362" spans="1:27">
      <c r="A362" s="39"/>
      <c r="B362" s="39"/>
      <c r="C362" s="39"/>
      <c r="D362" s="39"/>
      <c r="E362" s="39"/>
      <c r="F362" s="39"/>
      <c r="G362" s="39"/>
      <c r="H362" s="39"/>
      <c r="I362" s="39"/>
      <c r="J362" s="39"/>
      <c r="K362" s="39"/>
      <c r="L362" s="39"/>
      <c r="M362" s="39"/>
      <c r="N362" s="39"/>
      <c r="O362" s="39"/>
      <c r="P362" s="39"/>
      <c r="Q362" s="39"/>
      <c r="R362" s="39"/>
      <c r="S362" s="39"/>
      <c r="T362" s="39"/>
      <c r="U362" s="39"/>
      <c r="V362" s="39"/>
      <c r="W362" s="39"/>
      <c r="X362" s="39"/>
      <c r="Y362" s="39"/>
      <c r="Z362" s="39"/>
      <c r="AA362" s="12"/>
    </row>
    <row r="363" spans="1:27">
      <c r="A363" s="39"/>
      <c r="B363" s="39"/>
      <c r="C363" s="39"/>
      <c r="D363" s="39"/>
      <c r="E363" s="39"/>
      <c r="F363" s="39"/>
      <c r="G363" s="39"/>
      <c r="H363" s="39"/>
      <c r="I363" s="39"/>
      <c r="J363" s="39"/>
      <c r="K363" s="39"/>
      <c r="L363" s="39"/>
      <c r="M363" s="39"/>
      <c r="N363" s="39"/>
      <c r="O363" s="39"/>
      <c r="P363" s="39"/>
      <c r="Q363" s="39"/>
      <c r="R363" s="39"/>
      <c r="S363" s="39"/>
      <c r="T363" s="39"/>
      <c r="U363" s="39"/>
      <c r="V363" s="39"/>
      <c r="W363" s="39"/>
      <c r="X363" s="39"/>
      <c r="Y363" s="39"/>
      <c r="Z363" s="39"/>
      <c r="AA363" s="12"/>
    </row>
    <row r="364" spans="1:27">
      <c r="A364" s="39"/>
      <c r="B364" s="39"/>
      <c r="C364" s="39"/>
      <c r="D364" s="39"/>
      <c r="E364" s="39"/>
      <c r="F364" s="39"/>
      <c r="G364" s="39"/>
      <c r="H364" s="39"/>
      <c r="I364" s="39"/>
      <c r="J364" s="39"/>
      <c r="K364" s="39"/>
      <c r="L364" s="39"/>
      <c r="M364" s="39"/>
      <c r="N364" s="39"/>
      <c r="O364" s="39"/>
      <c r="P364" s="39"/>
      <c r="Q364" s="39"/>
      <c r="R364" s="39"/>
      <c r="S364" s="39"/>
      <c r="T364" s="39"/>
      <c r="U364" s="39"/>
      <c r="V364" s="39"/>
      <c r="W364" s="39"/>
      <c r="X364" s="39"/>
      <c r="Y364" s="39"/>
      <c r="Z364" s="39"/>
      <c r="AA364" s="12"/>
    </row>
    <row r="365" spans="1:27">
      <c r="A365" s="39"/>
      <c r="B365" s="39"/>
      <c r="C365" s="39"/>
      <c r="D365" s="39"/>
      <c r="E365" s="39"/>
      <c r="F365" s="39"/>
      <c r="G365" s="39"/>
      <c r="H365" s="39"/>
      <c r="I365" s="39"/>
      <c r="J365" s="39"/>
      <c r="K365" s="39"/>
      <c r="L365" s="39"/>
      <c r="M365" s="39"/>
      <c r="N365" s="39"/>
      <c r="O365" s="39"/>
      <c r="P365" s="39"/>
      <c r="Q365" s="39"/>
      <c r="R365" s="39"/>
      <c r="S365" s="39"/>
      <c r="T365" s="39"/>
      <c r="U365" s="39"/>
      <c r="V365" s="39"/>
      <c r="W365" s="39"/>
      <c r="X365" s="39"/>
      <c r="Y365" s="39"/>
      <c r="Z365" s="39"/>
      <c r="AA365" s="12"/>
    </row>
    <row r="366" spans="1:27">
      <c r="A366" s="39"/>
      <c r="B366" s="39"/>
      <c r="C366" s="39"/>
      <c r="D366" s="39"/>
      <c r="E366" s="39"/>
      <c r="F366" s="39"/>
      <c r="G366" s="39"/>
      <c r="H366" s="39"/>
      <c r="I366" s="39"/>
      <c r="J366" s="39"/>
      <c r="K366" s="39"/>
      <c r="L366" s="39"/>
      <c r="M366" s="39"/>
      <c r="N366" s="39"/>
      <c r="O366" s="39"/>
      <c r="P366" s="39"/>
      <c r="Q366" s="39"/>
      <c r="R366" s="39"/>
      <c r="S366" s="39"/>
      <c r="T366" s="39"/>
      <c r="U366" s="39"/>
      <c r="V366" s="39"/>
      <c r="W366" s="39"/>
      <c r="X366" s="39"/>
      <c r="Y366" s="39"/>
      <c r="Z366" s="39"/>
      <c r="AA366" s="12"/>
    </row>
    <row r="367" spans="1:27">
      <c r="A367" s="39"/>
      <c r="B367" s="39"/>
      <c r="C367" s="39"/>
      <c r="D367" s="39"/>
      <c r="E367" s="39"/>
      <c r="F367" s="39"/>
      <c r="G367" s="39"/>
      <c r="H367" s="39"/>
      <c r="I367" s="39"/>
      <c r="J367" s="39"/>
      <c r="K367" s="39"/>
      <c r="L367" s="39"/>
      <c r="M367" s="39"/>
      <c r="N367" s="39"/>
      <c r="O367" s="39"/>
      <c r="P367" s="39"/>
      <c r="Q367" s="39"/>
      <c r="R367" s="39"/>
      <c r="S367" s="39"/>
      <c r="T367" s="39"/>
      <c r="U367" s="39"/>
      <c r="V367" s="39"/>
      <c r="W367" s="39"/>
      <c r="X367" s="39"/>
      <c r="Y367" s="39"/>
      <c r="Z367" s="39"/>
      <c r="AA367" s="12"/>
    </row>
    <row r="368" spans="1:27">
      <c r="A368" s="39"/>
      <c r="B368" s="39"/>
      <c r="C368" s="39"/>
      <c r="D368" s="39"/>
      <c r="E368" s="39"/>
      <c r="F368" s="39"/>
      <c r="G368" s="39"/>
      <c r="H368" s="39"/>
      <c r="I368" s="39"/>
      <c r="J368" s="39"/>
      <c r="K368" s="39"/>
      <c r="L368" s="39"/>
      <c r="M368" s="39"/>
      <c r="N368" s="39"/>
      <c r="O368" s="39"/>
      <c r="P368" s="39"/>
      <c r="Q368" s="39"/>
      <c r="R368" s="39"/>
      <c r="S368" s="39"/>
      <c r="T368" s="39"/>
      <c r="U368" s="39"/>
      <c r="V368" s="39"/>
      <c r="W368" s="39"/>
      <c r="X368" s="39"/>
      <c r="Y368" s="39"/>
      <c r="Z368" s="39"/>
      <c r="AA368" s="12"/>
    </row>
    <row r="369" spans="1:27">
      <c r="A369" s="39"/>
      <c r="B369" s="39"/>
      <c r="C369" s="39"/>
      <c r="D369" s="39"/>
      <c r="E369" s="39"/>
      <c r="F369" s="39"/>
      <c r="G369" s="39"/>
      <c r="H369" s="39"/>
      <c r="I369" s="39"/>
      <c r="J369" s="39"/>
      <c r="K369" s="39"/>
      <c r="L369" s="39"/>
      <c r="M369" s="39"/>
      <c r="N369" s="39"/>
      <c r="O369" s="39"/>
      <c r="P369" s="39"/>
      <c r="Q369" s="39"/>
      <c r="R369" s="39"/>
      <c r="S369" s="39"/>
      <c r="T369" s="39"/>
      <c r="U369" s="39"/>
      <c r="V369" s="39"/>
      <c r="W369" s="39"/>
      <c r="X369" s="39"/>
      <c r="Y369" s="39"/>
      <c r="Z369" s="39"/>
      <c r="AA369" s="12"/>
    </row>
    <row r="370" spans="1:27">
      <c r="A370" s="39"/>
      <c r="B370" s="39"/>
      <c r="C370" s="39"/>
      <c r="D370" s="39"/>
      <c r="E370" s="39"/>
      <c r="F370" s="39"/>
      <c r="G370" s="39"/>
      <c r="H370" s="39"/>
      <c r="I370" s="39"/>
      <c r="J370" s="39"/>
      <c r="K370" s="39"/>
      <c r="L370" s="39"/>
      <c r="M370" s="39"/>
      <c r="N370" s="39"/>
      <c r="O370" s="39"/>
      <c r="P370" s="39"/>
      <c r="Q370" s="39"/>
      <c r="R370" s="39"/>
      <c r="S370" s="39"/>
      <c r="T370" s="39"/>
      <c r="U370" s="39"/>
      <c r="V370" s="39"/>
      <c r="W370" s="39"/>
      <c r="X370" s="39"/>
      <c r="Y370" s="39"/>
      <c r="Z370" s="39"/>
      <c r="AA370" s="12"/>
    </row>
    <row r="371" spans="1:27">
      <c r="A371" s="39"/>
      <c r="B371" s="39"/>
      <c r="C371" s="39"/>
      <c r="D371" s="39"/>
      <c r="E371" s="39"/>
      <c r="F371" s="39"/>
      <c r="G371" s="39"/>
      <c r="H371" s="39"/>
      <c r="I371" s="39"/>
      <c r="J371" s="39"/>
      <c r="K371" s="39"/>
      <c r="L371" s="39"/>
      <c r="M371" s="39"/>
      <c r="N371" s="39"/>
      <c r="O371" s="39"/>
      <c r="P371" s="39"/>
      <c r="Q371" s="39"/>
      <c r="R371" s="39"/>
      <c r="S371" s="39"/>
      <c r="T371" s="39"/>
      <c r="U371" s="39"/>
      <c r="V371" s="39"/>
      <c r="W371" s="39"/>
      <c r="X371" s="39"/>
      <c r="Y371" s="39"/>
      <c r="Z371" s="39"/>
      <c r="AA371" s="12"/>
    </row>
    <row r="372" spans="1:27">
      <c r="A372" s="39"/>
      <c r="B372" s="39"/>
      <c r="C372" s="39"/>
      <c r="D372" s="39"/>
      <c r="E372" s="39"/>
      <c r="F372" s="39"/>
      <c r="G372" s="39"/>
      <c r="H372" s="39"/>
      <c r="I372" s="39"/>
      <c r="J372" s="39"/>
      <c r="K372" s="39"/>
      <c r="L372" s="39"/>
      <c r="M372" s="39"/>
      <c r="N372" s="39"/>
      <c r="O372" s="39"/>
      <c r="P372" s="39"/>
      <c r="Q372" s="39"/>
      <c r="R372" s="39"/>
      <c r="S372" s="39"/>
      <c r="T372" s="39"/>
      <c r="U372" s="39"/>
      <c r="V372" s="39"/>
      <c r="W372" s="39"/>
      <c r="X372" s="39"/>
      <c r="Y372" s="39"/>
      <c r="Z372" s="39"/>
      <c r="AA372" s="12"/>
    </row>
    <row r="373" spans="1:27">
      <c r="A373" s="39"/>
      <c r="B373" s="39"/>
      <c r="C373" s="39"/>
      <c r="D373" s="39"/>
      <c r="E373" s="39"/>
      <c r="F373" s="39"/>
      <c r="G373" s="39"/>
      <c r="H373" s="39"/>
      <c r="I373" s="39"/>
      <c r="J373" s="39"/>
      <c r="K373" s="39"/>
      <c r="L373" s="39"/>
      <c r="M373" s="39"/>
      <c r="N373" s="39"/>
      <c r="O373" s="39"/>
      <c r="P373" s="39"/>
      <c r="Q373" s="39"/>
      <c r="R373" s="39"/>
      <c r="S373" s="39"/>
      <c r="T373" s="39"/>
      <c r="U373" s="39"/>
      <c r="V373" s="39"/>
      <c r="W373" s="39"/>
      <c r="X373" s="39"/>
      <c r="Y373" s="39"/>
      <c r="Z373" s="39"/>
      <c r="AA373" s="12"/>
    </row>
    <row r="374" spans="1:27">
      <c r="A374" s="39"/>
      <c r="B374" s="39"/>
      <c r="C374" s="39"/>
      <c r="D374" s="39"/>
      <c r="E374" s="39"/>
      <c r="F374" s="39"/>
      <c r="G374" s="39"/>
      <c r="H374" s="39"/>
      <c r="I374" s="39"/>
      <c r="J374" s="39"/>
      <c r="K374" s="39"/>
      <c r="L374" s="39"/>
      <c r="M374" s="39"/>
      <c r="N374" s="39"/>
      <c r="O374" s="39"/>
      <c r="P374" s="39"/>
      <c r="Q374" s="39"/>
      <c r="R374" s="39"/>
      <c r="S374" s="39"/>
      <c r="T374" s="39"/>
      <c r="U374" s="39"/>
      <c r="V374" s="39"/>
      <c r="W374" s="39"/>
      <c r="X374" s="39"/>
      <c r="Y374" s="39"/>
      <c r="Z374" s="39"/>
      <c r="AA374" s="12"/>
    </row>
    <row r="375" spans="1:27">
      <c r="A375" s="39"/>
      <c r="B375" s="39"/>
      <c r="C375" s="39"/>
      <c r="D375" s="39"/>
      <c r="E375" s="39"/>
      <c r="F375" s="39"/>
      <c r="G375" s="39"/>
      <c r="H375" s="39"/>
      <c r="I375" s="39"/>
      <c r="J375" s="39"/>
      <c r="K375" s="39"/>
      <c r="L375" s="39"/>
      <c r="M375" s="39"/>
      <c r="N375" s="39"/>
      <c r="O375" s="39"/>
      <c r="P375" s="39"/>
      <c r="Q375" s="39"/>
      <c r="R375" s="39"/>
      <c r="S375" s="39"/>
      <c r="T375" s="39"/>
      <c r="U375" s="39"/>
      <c r="V375" s="39"/>
      <c r="W375" s="39"/>
      <c r="X375" s="39"/>
      <c r="Y375" s="39"/>
      <c r="Z375" s="39"/>
      <c r="AA375" s="12"/>
    </row>
    <row r="376" spans="1:27">
      <c r="A376" s="39"/>
      <c r="B376" s="39"/>
      <c r="C376" s="39"/>
      <c r="D376" s="39"/>
      <c r="E376" s="39"/>
      <c r="F376" s="39"/>
      <c r="G376" s="39"/>
      <c r="H376" s="39"/>
      <c r="I376" s="39"/>
      <c r="J376" s="39"/>
      <c r="K376" s="39"/>
      <c r="L376" s="39"/>
      <c r="M376" s="39"/>
      <c r="N376" s="39"/>
      <c r="O376" s="39"/>
      <c r="P376" s="39"/>
      <c r="Q376" s="39"/>
      <c r="R376" s="39"/>
      <c r="S376" s="39"/>
      <c r="T376" s="39"/>
      <c r="U376" s="39"/>
      <c r="V376" s="39"/>
      <c r="W376" s="39"/>
      <c r="X376" s="39"/>
      <c r="Y376" s="39"/>
      <c r="Z376" s="39"/>
      <c r="AA376" s="12"/>
    </row>
    <row r="377" spans="1:27">
      <c r="A377" s="39"/>
      <c r="B377" s="39"/>
      <c r="C377" s="39"/>
      <c r="D377" s="39"/>
      <c r="E377" s="39"/>
      <c r="F377" s="39"/>
      <c r="G377" s="39"/>
      <c r="H377" s="39"/>
      <c r="I377" s="39"/>
      <c r="J377" s="39"/>
      <c r="K377" s="39"/>
      <c r="L377" s="39"/>
      <c r="M377" s="39"/>
      <c r="N377" s="39"/>
      <c r="O377" s="39"/>
      <c r="P377" s="39"/>
      <c r="Q377" s="39"/>
      <c r="R377" s="39"/>
      <c r="S377" s="39"/>
      <c r="T377" s="39"/>
      <c r="U377" s="39"/>
      <c r="V377" s="39"/>
      <c r="W377" s="39"/>
      <c r="X377" s="39"/>
      <c r="Y377" s="39"/>
      <c r="Z377" s="39"/>
      <c r="AA377" s="12"/>
    </row>
    <row r="378" spans="1:27">
      <c r="A378" s="39"/>
      <c r="B378" s="39"/>
      <c r="C378" s="39"/>
      <c r="D378" s="39"/>
      <c r="E378" s="39"/>
      <c r="F378" s="39"/>
      <c r="G378" s="39"/>
      <c r="H378" s="39"/>
      <c r="I378" s="39"/>
      <c r="J378" s="39"/>
      <c r="K378" s="39"/>
      <c r="L378" s="39"/>
      <c r="M378" s="39"/>
      <c r="N378" s="39"/>
      <c r="O378" s="39"/>
      <c r="P378" s="39"/>
      <c r="Q378" s="39"/>
      <c r="R378" s="39"/>
      <c r="S378" s="39"/>
      <c r="T378" s="39"/>
      <c r="U378" s="39"/>
      <c r="V378" s="39"/>
      <c r="W378" s="39"/>
      <c r="X378" s="39"/>
      <c r="Y378" s="39"/>
      <c r="Z378" s="39"/>
      <c r="AA378" s="12"/>
    </row>
    <row r="379" spans="1:27">
      <c r="A379" s="39"/>
      <c r="B379" s="39"/>
      <c r="C379" s="39"/>
      <c r="D379" s="39"/>
      <c r="E379" s="39"/>
      <c r="F379" s="39"/>
      <c r="G379" s="39"/>
      <c r="H379" s="39"/>
      <c r="I379" s="39"/>
      <c r="J379" s="39"/>
      <c r="K379" s="39"/>
      <c r="L379" s="39"/>
      <c r="M379" s="39"/>
      <c r="N379" s="39"/>
      <c r="O379" s="39"/>
      <c r="P379" s="39"/>
      <c r="Q379" s="39"/>
      <c r="R379" s="39"/>
      <c r="S379" s="39"/>
      <c r="T379" s="39"/>
      <c r="U379" s="39"/>
      <c r="V379" s="39"/>
      <c r="W379" s="39"/>
      <c r="X379" s="39"/>
      <c r="Y379" s="39"/>
      <c r="Z379" s="39"/>
      <c r="AA379" s="12"/>
    </row>
    <row r="380" spans="1:27">
      <c r="A380" s="39"/>
      <c r="B380" s="39"/>
      <c r="C380" s="39"/>
      <c r="D380" s="39"/>
      <c r="E380" s="39"/>
      <c r="F380" s="39"/>
      <c r="G380" s="39"/>
      <c r="H380" s="39"/>
      <c r="I380" s="39"/>
      <c r="J380" s="39"/>
      <c r="K380" s="39"/>
      <c r="L380" s="39"/>
      <c r="M380" s="39"/>
      <c r="N380" s="39"/>
      <c r="O380" s="39"/>
      <c r="P380" s="39"/>
      <c r="Q380" s="39"/>
      <c r="R380" s="39"/>
      <c r="S380" s="39"/>
      <c r="T380" s="39"/>
      <c r="U380" s="39"/>
      <c r="V380" s="39"/>
      <c r="W380" s="39"/>
      <c r="X380" s="39"/>
      <c r="Y380" s="39"/>
      <c r="Z380" s="39"/>
      <c r="AA380" s="12"/>
    </row>
    <row r="381" spans="1:27">
      <c r="A381" s="39"/>
      <c r="B381" s="39"/>
      <c r="C381" s="39"/>
      <c r="D381" s="39"/>
      <c r="E381" s="39"/>
      <c r="F381" s="39"/>
      <c r="G381" s="39"/>
      <c r="H381" s="39"/>
      <c r="I381" s="39"/>
      <c r="J381" s="39"/>
      <c r="K381" s="39"/>
      <c r="L381" s="39"/>
      <c r="M381" s="39"/>
      <c r="N381" s="39"/>
      <c r="O381" s="39"/>
      <c r="P381" s="39"/>
      <c r="Q381" s="39"/>
      <c r="R381" s="39"/>
      <c r="S381" s="39"/>
      <c r="T381" s="39"/>
      <c r="U381" s="39"/>
      <c r="V381" s="39"/>
      <c r="W381" s="39"/>
      <c r="X381" s="39"/>
      <c r="Y381" s="39"/>
      <c r="Z381" s="39"/>
      <c r="AA381" s="12"/>
    </row>
    <row r="382" spans="1:27">
      <c r="A382" s="39"/>
      <c r="B382" s="39"/>
      <c r="C382" s="39"/>
      <c r="D382" s="39"/>
      <c r="E382" s="39"/>
      <c r="F382" s="39"/>
      <c r="G382" s="39"/>
      <c r="H382" s="39"/>
      <c r="I382" s="39"/>
      <c r="J382" s="39"/>
      <c r="K382" s="39"/>
      <c r="L382" s="39"/>
      <c r="M382" s="39"/>
      <c r="N382" s="39"/>
      <c r="O382" s="39"/>
      <c r="P382" s="39"/>
      <c r="Q382" s="39"/>
      <c r="R382" s="39"/>
      <c r="S382" s="39"/>
      <c r="T382" s="39"/>
      <c r="U382" s="39"/>
      <c r="V382" s="39"/>
      <c r="W382" s="39"/>
      <c r="X382" s="39"/>
      <c r="Y382" s="39"/>
      <c r="Z382" s="39"/>
      <c r="AA382" s="12"/>
    </row>
    <row r="383" spans="1:27">
      <c r="A383" s="39"/>
      <c r="B383" s="39"/>
      <c r="C383" s="39"/>
      <c r="D383" s="39"/>
      <c r="E383" s="39"/>
      <c r="F383" s="39"/>
      <c r="G383" s="39"/>
      <c r="H383" s="39"/>
      <c r="I383" s="39"/>
      <c r="J383" s="39"/>
      <c r="K383" s="39"/>
      <c r="L383" s="39"/>
      <c r="M383" s="39"/>
      <c r="N383" s="39"/>
      <c r="O383" s="39"/>
      <c r="P383" s="39"/>
      <c r="Q383" s="39"/>
      <c r="R383" s="39"/>
      <c r="S383" s="39"/>
      <c r="T383" s="39"/>
      <c r="U383" s="39"/>
      <c r="V383" s="39"/>
      <c r="W383" s="39"/>
      <c r="X383" s="39"/>
      <c r="Y383" s="39"/>
      <c r="Z383" s="39"/>
      <c r="AA383" s="12"/>
    </row>
    <row r="384" spans="1:27">
      <c r="A384" s="39"/>
      <c r="B384" s="39"/>
      <c r="C384" s="39"/>
      <c r="D384" s="39"/>
      <c r="E384" s="39"/>
      <c r="F384" s="39"/>
      <c r="G384" s="39"/>
      <c r="H384" s="39"/>
      <c r="I384" s="39"/>
      <c r="J384" s="39"/>
      <c r="K384" s="39"/>
      <c r="L384" s="39"/>
      <c r="M384" s="39"/>
      <c r="N384" s="39"/>
      <c r="O384" s="39"/>
      <c r="P384" s="39"/>
      <c r="Q384" s="39"/>
      <c r="R384" s="39"/>
      <c r="S384" s="39"/>
      <c r="T384" s="39"/>
      <c r="U384" s="39"/>
      <c r="V384" s="39"/>
      <c r="W384" s="39"/>
      <c r="X384" s="39"/>
      <c r="Y384" s="39"/>
      <c r="Z384" s="39"/>
      <c r="AA384" s="12"/>
    </row>
    <row r="385" spans="1:27">
      <c r="A385" s="39"/>
      <c r="B385" s="39"/>
      <c r="C385" s="39"/>
      <c r="D385" s="39"/>
      <c r="E385" s="39"/>
      <c r="F385" s="39"/>
      <c r="G385" s="39"/>
      <c r="H385" s="39"/>
      <c r="I385" s="39"/>
      <c r="J385" s="39"/>
      <c r="K385" s="39"/>
      <c r="L385" s="39"/>
      <c r="M385" s="39"/>
      <c r="N385" s="39"/>
      <c r="O385" s="39"/>
      <c r="P385" s="39"/>
      <c r="Q385" s="39"/>
      <c r="R385" s="39"/>
      <c r="S385" s="39"/>
      <c r="T385" s="39"/>
      <c r="U385" s="39"/>
      <c r="V385" s="39"/>
      <c r="W385" s="39"/>
      <c r="X385" s="39"/>
      <c r="Y385" s="39"/>
      <c r="Z385" s="39"/>
      <c r="AA385" s="12"/>
    </row>
    <row r="386" spans="1:27">
      <c r="A386" s="39"/>
      <c r="B386" s="39"/>
      <c r="C386" s="39"/>
      <c r="D386" s="39"/>
      <c r="E386" s="39"/>
      <c r="F386" s="39"/>
      <c r="G386" s="39"/>
      <c r="H386" s="39"/>
      <c r="I386" s="39"/>
      <c r="J386" s="39"/>
      <c r="K386" s="39"/>
      <c r="L386" s="39"/>
      <c r="M386" s="39"/>
      <c r="N386" s="39"/>
      <c r="O386" s="39"/>
      <c r="P386" s="39"/>
      <c r="Q386" s="39"/>
      <c r="R386" s="39"/>
      <c r="S386" s="39"/>
      <c r="T386" s="39"/>
      <c r="U386" s="39"/>
      <c r="V386" s="39"/>
      <c r="W386" s="39"/>
      <c r="X386" s="39"/>
      <c r="Y386" s="39"/>
      <c r="Z386" s="39"/>
      <c r="AA386" s="12"/>
    </row>
    <row r="387" spans="1:27">
      <c r="A387" s="39"/>
      <c r="B387" s="39"/>
      <c r="C387" s="39"/>
      <c r="D387" s="39"/>
      <c r="E387" s="39"/>
      <c r="F387" s="39"/>
      <c r="G387" s="39"/>
      <c r="H387" s="39"/>
      <c r="I387" s="39"/>
      <c r="J387" s="39"/>
      <c r="K387" s="39"/>
      <c r="L387" s="39"/>
      <c r="M387" s="39"/>
      <c r="N387" s="39"/>
      <c r="O387" s="39"/>
      <c r="P387" s="39"/>
      <c r="Q387" s="39"/>
      <c r="R387" s="39"/>
      <c r="S387" s="39"/>
      <c r="T387" s="39"/>
      <c r="U387" s="39"/>
      <c r="V387" s="39"/>
      <c r="W387" s="39"/>
      <c r="X387" s="39"/>
      <c r="Y387" s="39"/>
      <c r="Z387" s="39"/>
      <c r="AA387" s="12"/>
    </row>
    <row r="388" spans="1:27">
      <c r="A388" s="39"/>
      <c r="B388" s="39"/>
      <c r="C388" s="39"/>
      <c r="D388" s="39"/>
      <c r="E388" s="39"/>
      <c r="F388" s="39"/>
      <c r="G388" s="39"/>
      <c r="H388" s="39"/>
      <c r="I388" s="39"/>
      <c r="J388" s="39"/>
      <c r="K388" s="39"/>
      <c r="L388" s="39"/>
      <c r="M388" s="39"/>
      <c r="N388" s="39"/>
      <c r="O388" s="39"/>
      <c r="P388" s="39"/>
      <c r="Q388" s="39"/>
      <c r="R388" s="39"/>
      <c r="S388" s="39"/>
      <c r="T388" s="39"/>
      <c r="U388" s="39"/>
      <c r="V388" s="39"/>
      <c r="W388" s="39"/>
      <c r="X388" s="39"/>
      <c r="Y388" s="39"/>
      <c r="Z388" s="39"/>
      <c r="AA388" s="12"/>
    </row>
    <row r="389" spans="1:27">
      <c r="A389" s="39"/>
      <c r="B389" s="39"/>
      <c r="C389" s="39"/>
      <c r="D389" s="39"/>
      <c r="E389" s="39"/>
      <c r="F389" s="39"/>
      <c r="G389" s="39"/>
      <c r="H389" s="39"/>
      <c r="I389" s="39"/>
      <c r="J389" s="39"/>
      <c r="K389" s="39"/>
      <c r="L389" s="39"/>
      <c r="M389" s="39"/>
      <c r="N389" s="39"/>
      <c r="O389" s="39"/>
      <c r="P389" s="39"/>
      <c r="Q389" s="39"/>
      <c r="R389" s="39"/>
      <c r="S389" s="39"/>
      <c r="T389" s="39"/>
      <c r="U389" s="39"/>
      <c r="V389" s="39"/>
      <c r="W389" s="39"/>
      <c r="X389" s="39"/>
      <c r="Y389" s="39"/>
      <c r="Z389" s="39"/>
      <c r="AA389" s="12"/>
    </row>
    <row r="390" spans="1:27">
      <c r="A390" s="39"/>
      <c r="B390" s="39"/>
      <c r="C390" s="39"/>
      <c r="D390" s="39"/>
      <c r="E390" s="39"/>
      <c r="F390" s="39"/>
      <c r="G390" s="39"/>
      <c r="H390" s="39"/>
      <c r="I390" s="39"/>
      <c r="J390" s="39"/>
      <c r="K390" s="39"/>
      <c r="L390" s="39"/>
      <c r="M390" s="39"/>
      <c r="N390" s="39"/>
      <c r="O390" s="39"/>
      <c r="P390" s="39"/>
      <c r="Q390" s="39"/>
      <c r="R390" s="39"/>
      <c r="S390" s="39"/>
      <c r="T390" s="39"/>
      <c r="U390" s="39"/>
      <c r="V390" s="39"/>
      <c r="W390" s="39"/>
      <c r="X390" s="39"/>
      <c r="Y390" s="39"/>
      <c r="Z390" s="39"/>
      <c r="AA390" s="12"/>
    </row>
    <row r="391" spans="1:27">
      <c r="A391" s="39"/>
      <c r="B391" s="39"/>
      <c r="C391" s="39"/>
      <c r="D391" s="39"/>
      <c r="E391" s="39"/>
      <c r="F391" s="39"/>
      <c r="G391" s="39"/>
      <c r="H391" s="39"/>
      <c r="I391" s="39"/>
      <c r="J391" s="39"/>
      <c r="K391" s="39"/>
      <c r="L391" s="39"/>
      <c r="M391" s="39"/>
      <c r="N391" s="39"/>
      <c r="O391" s="39"/>
      <c r="P391" s="39"/>
      <c r="Q391" s="39"/>
      <c r="R391" s="39"/>
      <c r="S391" s="39"/>
      <c r="T391" s="39"/>
      <c r="U391" s="39"/>
      <c r="V391" s="39"/>
      <c r="W391" s="39"/>
      <c r="X391" s="39"/>
      <c r="Y391" s="39"/>
      <c r="Z391" s="39"/>
      <c r="AA391" s="12"/>
    </row>
    <row r="392" spans="1:27">
      <c r="A392" s="39"/>
      <c r="B392" s="39"/>
      <c r="C392" s="39"/>
      <c r="D392" s="39"/>
      <c r="E392" s="39"/>
      <c r="F392" s="39"/>
      <c r="G392" s="39"/>
      <c r="H392" s="39"/>
      <c r="I392" s="39"/>
      <c r="J392" s="39"/>
      <c r="K392" s="39"/>
      <c r="L392" s="39"/>
      <c r="M392" s="39"/>
      <c r="N392" s="39"/>
      <c r="O392" s="39"/>
      <c r="P392" s="39"/>
      <c r="Q392" s="39"/>
      <c r="R392" s="39"/>
      <c r="S392" s="39"/>
      <c r="T392" s="39"/>
      <c r="U392" s="39"/>
      <c r="V392" s="39"/>
      <c r="W392" s="39"/>
      <c r="X392" s="39"/>
      <c r="Y392" s="39"/>
      <c r="Z392" s="39"/>
      <c r="AA392" s="12"/>
    </row>
    <row r="393" spans="1:27">
      <c r="A393" s="39"/>
      <c r="B393" s="39"/>
      <c r="C393" s="39"/>
      <c r="D393" s="39"/>
      <c r="E393" s="39"/>
      <c r="F393" s="39"/>
      <c r="G393" s="39"/>
      <c r="H393" s="39"/>
      <c r="I393" s="39"/>
      <c r="J393" s="39"/>
      <c r="K393" s="39"/>
      <c r="L393" s="39"/>
      <c r="M393" s="39"/>
      <c r="N393" s="39"/>
      <c r="O393" s="39"/>
      <c r="P393" s="39"/>
      <c r="Q393" s="39"/>
      <c r="R393" s="39"/>
      <c r="S393" s="39"/>
      <c r="T393" s="39"/>
      <c r="U393" s="39"/>
      <c r="V393" s="39"/>
      <c r="W393" s="39"/>
      <c r="X393" s="39"/>
      <c r="Y393" s="39"/>
      <c r="Z393" s="39"/>
      <c r="AA393" s="12"/>
    </row>
    <row r="394" spans="1:27">
      <c r="A394" s="39"/>
      <c r="B394" s="39"/>
      <c r="C394" s="39"/>
      <c r="D394" s="39"/>
      <c r="E394" s="39"/>
      <c r="F394" s="39"/>
      <c r="G394" s="39"/>
      <c r="H394" s="39"/>
      <c r="I394" s="39"/>
      <c r="J394" s="39"/>
      <c r="K394" s="39"/>
      <c r="L394" s="39"/>
      <c r="M394" s="39"/>
      <c r="N394" s="39"/>
      <c r="O394" s="39"/>
      <c r="P394" s="39"/>
      <c r="Q394" s="39"/>
      <c r="R394" s="39"/>
      <c r="S394" s="39"/>
      <c r="T394" s="39"/>
      <c r="U394" s="39"/>
      <c r="V394" s="39"/>
      <c r="W394" s="39"/>
      <c r="X394" s="39"/>
      <c r="Y394" s="39"/>
      <c r="Z394" s="39"/>
      <c r="AA394" s="12"/>
    </row>
    <row r="395" spans="1:27">
      <c r="A395" s="39"/>
      <c r="B395" s="39"/>
      <c r="C395" s="39"/>
      <c r="D395" s="39"/>
      <c r="E395" s="39"/>
      <c r="F395" s="39"/>
      <c r="G395" s="39"/>
      <c r="H395" s="39"/>
      <c r="I395" s="39"/>
      <c r="J395" s="39"/>
      <c r="K395" s="39"/>
      <c r="L395" s="39"/>
      <c r="M395" s="39"/>
      <c r="N395" s="39"/>
      <c r="O395" s="39"/>
      <c r="P395" s="39"/>
      <c r="Q395" s="39"/>
      <c r="R395" s="39"/>
      <c r="S395" s="39"/>
      <c r="T395" s="39"/>
      <c r="U395" s="39"/>
      <c r="V395" s="39"/>
      <c r="W395" s="39"/>
      <c r="X395" s="39"/>
      <c r="Y395" s="39"/>
      <c r="Z395" s="39"/>
      <c r="AA395" s="12"/>
    </row>
    <row r="396" spans="1:27">
      <c r="A396" s="39"/>
      <c r="B396" s="39"/>
      <c r="C396" s="39"/>
      <c r="D396" s="39"/>
      <c r="E396" s="39"/>
      <c r="F396" s="39"/>
      <c r="G396" s="39"/>
      <c r="H396" s="39"/>
      <c r="I396" s="39"/>
      <c r="J396" s="39"/>
      <c r="K396" s="39"/>
      <c r="L396" s="39"/>
      <c r="M396" s="39"/>
      <c r="N396" s="39"/>
      <c r="O396" s="39"/>
      <c r="P396" s="39"/>
      <c r="Q396" s="39"/>
      <c r="R396" s="39"/>
      <c r="S396" s="39"/>
      <c r="T396" s="39"/>
      <c r="U396" s="39"/>
      <c r="V396" s="39"/>
      <c r="W396" s="39"/>
      <c r="X396" s="39"/>
      <c r="Y396" s="39"/>
      <c r="Z396" s="39"/>
      <c r="AA396" s="12"/>
    </row>
    <row r="397" spans="1:27">
      <c r="A397" s="39"/>
      <c r="B397" s="39"/>
      <c r="C397" s="39"/>
      <c r="D397" s="39"/>
      <c r="E397" s="39"/>
      <c r="F397" s="39"/>
      <c r="G397" s="39"/>
      <c r="H397" s="39"/>
      <c r="I397" s="39"/>
      <c r="J397" s="39"/>
      <c r="K397" s="39"/>
      <c r="L397" s="39"/>
      <c r="M397" s="39"/>
      <c r="N397" s="39"/>
      <c r="O397" s="39"/>
      <c r="P397" s="39"/>
      <c r="Q397" s="39"/>
      <c r="R397" s="39"/>
      <c r="S397" s="39"/>
      <c r="T397" s="39"/>
      <c r="U397" s="39"/>
      <c r="V397" s="39"/>
      <c r="W397" s="39"/>
      <c r="X397" s="39"/>
      <c r="Y397" s="39"/>
      <c r="Z397" s="39"/>
      <c r="AA397" s="12"/>
    </row>
    <row r="398" spans="1:27">
      <c r="A398" s="39"/>
      <c r="B398" s="39"/>
      <c r="C398" s="39"/>
      <c r="D398" s="39"/>
      <c r="E398" s="39"/>
      <c r="F398" s="39"/>
      <c r="G398" s="39"/>
      <c r="H398" s="39"/>
      <c r="I398" s="39"/>
      <c r="J398" s="39"/>
      <c r="K398" s="39"/>
      <c r="L398" s="39"/>
      <c r="M398" s="39"/>
      <c r="N398" s="39"/>
      <c r="O398" s="39"/>
      <c r="P398" s="39"/>
      <c r="Q398" s="39"/>
      <c r="R398" s="39"/>
      <c r="S398" s="39"/>
      <c r="T398" s="39"/>
      <c r="U398" s="39"/>
      <c r="V398" s="39"/>
      <c r="W398" s="39"/>
      <c r="X398" s="39"/>
      <c r="Y398" s="39"/>
      <c r="Z398" s="39"/>
      <c r="AA398" s="12"/>
    </row>
    <row r="399" spans="1:27">
      <c r="A399" s="39"/>
      <c r="B399" s="39"/>
      <c r="C399" s="39"/>
      <c r="D399" s="39"/>
      <c r="E399" s="39"/>
      <c r="F399" s="39"/>
      <c r="G399" s="39"/>
      <c r="H399" s="39"/>
      <c r="I399" s="39"/>
      <c r="J399" s="39"/>
      <c r="K399" s="39"/>
      <c r="L399" s="39"/>
      <c r="M399" s="39"/>
      <c r="N399" s="39"/>
      <c r="O399" s="39"/>
      <c r="P399" s="39"/>
      <c r="Q399" s="39"/>
      <c r="R399" s="39"/>
      <c r="S399" s="39"/>
      <c r="T399" s="39"/>
      <c r="U399" s="39"/>
      <c r="V399" s="39"/>
      <c r="W399" s="39"/>
      <c r="X399" s="39"/>
      <c r="Y399" s="39"/>
      <c r="Z399" s="39"/>
      <c r="AA399" s="12"/>
    </row>
    <row r="400" spans="1:27">
      <c r="A400" s="39"/>
      <c r="B400" s="39"/>
      <c r="C400" s="39"/>
      <c r="D400" s="39"/>
      <c r="E400" s="39"/>
      <c r="F400" s="39"/>
      <c r="G400" s="39"/>
      <c r="H400" s="39"/>
      <c r="I400" s="39"/>
      <c r="J400" s="39"/>
      <c r="K400" s="39"/>
      <c r="L400" s="39"/>
      <c r="M400" s="39"/>
      <c r="N400" s="39"/>
      <c r="O400" s="39"/>
      <c r="P400" s="39"/>
      <c r="Q400" s="39"/>
      <c r="R400" s="39"/>
      <c r="S400" s="39"/>
      <c r="T400" s="39"/>
      <c r="U400" s="39"/>
      <c r="V400" s="39"/>
      <c r="W400" s="39"/>
      <c r="X400" s="39"/>
      <c r="Y400" s="39"/>
      <c r="Z400" s="39"/>
      <c r="AA400" s="12"/>
    </row>
    <row r="401" spans="1:27">
      <c r="A401" s="39"/>
      <c r="B401" s="39"/>
      <c r="C401" s="39"/>
      <c r="D401" s="39"/>
      <c r="E401" s="39"/>
      <c r="F401" s="39"/>
      <c r="G401" s="39"/>
      <c r="H401" s="39"/>
      <c r="I401" s="39"/>
      <c r="J401" s="39"/>
      <c r="K401" s="39"/>
      <c r="L401" s="39"/>
      <c r="M401" s="39"/>
      <c r="N401" s="39"/>
      <c r="O401" s="39"/>
      <c r="P401" s="39"/>
      <c r="Q401" s="39"/>
      <c r="R401" s="39"/>
      <c r="S401" s="39"/>
      <c r="T401" s="39"/>
      <c r="U401" s="39"/>
      <c r="V401" s="39"/>
      <c r="W401" s="39"/>
      <c r="X401" s="39"/>
      <c r="Y401" s="39"/>
      <c r="Z401" s="39"/>
      <c r="AA401" s="12"/>
    </row>
    <row r="402" spans="1:26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</row>
    <row r="403" spans="1:26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</row>
    <row r="404" spans="1:26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</row>
    <row r="405" spans="1:26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</row>
    <row r="406" spans="1:26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</row>
    <row r="407" spans="1:26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</row>
    <row r="408" spans="1:26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</row>
    <row r="409" spans="1:26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</row>
    <row r="410" spans="1:26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</row>
    <row r="411" spans="1:26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</row>
    <row r="412" spans="1:26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</row>
    <row r="413" spans="1:26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</row>
    <row r="414" spans="1:26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</row>
    <row r="415" spans="1:26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</row>
    <row r="416" spans="1:26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</row>
    <row r="417" spans="1:26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</row>
    <row r="418" spans="1:26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</row>
    <row r="419" spans="1:26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</row>
    <row r="420" spans="1:26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</row>
    <row r="421" spans="1:26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</row>
    <row r="422" spans="1:26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</row>
    <row r="423" spans="1:26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</row>
    <row r="424" spans="1:26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</row>
    <row r="425" spans="1:26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</row>
    <row r="426" spans="1:26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</row>
    <row r="427" spans="1:26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</row>
    <row r="428" spans="1:26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</row>
    <row r="429" spans="1:26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</row>
    <row r="430" spans="1:26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</row>
    <row r="431" spans="1:26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</row>
    <row r="432" spans="1:26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 spans="1:26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</row>
    <row r="434" spans="1:26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</row>
    <row r="435" spans="1:26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</row>
    <row r="436" spans="1:26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</row>
    <row r="437" spans="1:26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</row>
    <row r="438" spans="1:26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</row>
    <row r="439" spans="1:26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</row>
    <row r="440" spans="1:26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</row>
    <row r="441" spans="1:26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</row>
    <row r="442" spans="1:26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</row>
    <row r="443" spans="1:26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</row>
    <row r="444" spans="1:26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</row>
    <row r="445" spans="1:26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</row>
    <row r="446" spans="1:26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</row>
    <row r="447" spans="1:26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</row>
    <row r="448" spans="1:26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</row>
    <row r="449" spans="1:26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</row>
    <row r="450" spans="1:26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</row>
    <row r="451" spans="1:26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</row>
    <row r="452" spans="1:26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</row>
    <row r="453" spans="1:26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</row>
    <row r="454" spans="1:26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</row>
    <row r="455" spans="1:26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</row>
    <row r="456" spans="1:26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</row>
    <row r="457" spans="1:26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</row>
    <row r="458" spans="1:26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 spans="1:26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</row>
    <row r="460" spans="1:26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</row>
    <row r="461" spans="1:26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</row>
    <row r="462" spans="1:26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</row>
    <row r="463" spans="1:26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</row>
    <row r="464" spans="1:26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</row>
    <row r="465" spans="1:26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</row>
    <row r="466" spans="1:26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</row>
    <row r="467" spans="1:26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</row>
    <row r="468" spans="1:26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</row>
    <row r="469" spans="1:26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</row>
    <row r="470" spans="1:26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</row>
    <row r="471" spans="1:26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</row>
    <row r="472" spans="1:26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</row>
    <row r="473" spans="1:26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</row>
    <row r="474" spans="1:26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</row>
    <row r="475" spans="1:26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</row>
    <row r="476" spans="1:26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</row>
    <row r="477" spans="1:26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</row>
    <row r="478" spans="1:26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</row>
    <row r="479" spans="1:26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</row>
    <row r="480" spans="1:26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 spans="1:26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</row>
    <row r="482" spans="1:26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 spans="1:26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</row>
    <row r="484" spans="1:26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</row>
    <row r="485" spans="1:26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</row>
    <row r="486" spans="1:26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</row>
    <row r="487" spans="1:26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</row>
    <row r="488" spans="1:26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</row>
    <row r="489" spans="1:26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</row>
    <row r="490" spans="1:26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</row>
    <row r="491" spans="1:26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</row>
    <row r="492" spans="1:26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 spans="1:26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</row>
    <row r="494" spans="1:26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</row>
    <row r="495" spans="1:26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 spans="1:26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</row>
    <row r="497" spans="1:26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 spans="1:26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</row>
    <row r="499" spans="1:26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</row>
    <row r="500" spans="1:26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</row>
    <row r="501" spans="1:26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</row>
    <row r="502" spans="1:26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</row>
    <row r="503" spans="1:26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</row>
    <row r="504" spans="1:26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</row>
    <row r="505" spans="1:26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</row>
    <row r="506" spans="1:26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</row>
    <row r="507" spans="1:26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</row>
    <row r="508" spans="1:26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</row>
    <row r="509" spans="1:26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</row>
    <row r="510" spans="1:26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</row>
    <row r="511" spans="1:26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</row>
    <row r="512" spans="1:26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</row>
    <row r="513" spans="1:26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</row>
    <row r="514" spans="1:26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</row>
    <row r="515" spans="1:26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</row>
    <row r="516" spans="1:26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</row>
    <row r="517" spans="1:26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</row>
    <row r="518" spans="1:26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</row>
    <row r="519" spans="1:26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</row>
    <row r="520" spans="1:26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</row>
    <row r="521" spans="1:26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</row>
    <row r="522" spans="1:26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</row>
    <row r="523" spans="1:26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</row>
    <row r="524" spans="1:26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</row>
    <row r="525" spans="1:26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</row>
    <row r="526" spans="1:26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</row>
    <row r="527" spans="1:26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</row>
    <row r="528" spans="1:26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</row>
    <row r="529" spans="1:26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</row>
    <row r="530" spans="1:26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 spans="1:26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</row>
    <row r="532" spans="1:26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</row>
    <row r="533" spans="1:26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</row>
    <row r="534" spans="1:26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</row>
    <row r="535" spans="1:26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</row>
    <row r="536" spans="1:26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</row>
    <row r="537" spans="1:26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</row>
    <row r="538" spans="1:26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</row>
    <row r="539" spans="1:26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</row>
    <row r="540" spans="1:26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</row>
    <row r="541" spans="1:26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</row>
    <row r="542" spans="1:26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</row>
    <row r="543" spans="1:26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</row>
    <row r="544" spans="1:26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</row>
    <row r="545" spans="1:26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</row>
    <row r="546" spans="1:26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</row>
    <row r="547" spans="1:26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</row>
    <row r="548" spans="1:26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</row>
    <row r="549" spans="1:26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</row>
    <row r="550" spans="1:26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</row>
    <row r="551" spans="1:26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</row>
    <row r="552" spans="1:26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</row>
    <row r="553" spans="1:26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</row>
    <row r="554" spans="1:26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</row>
    <row r="555" spans="1:26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</row>
    <row r="556" spans="1:26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</row>
    <row r="557" spans="1:26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</row>
    <row r="558" spans="1:26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</row>
    <row r="559" spans="1:26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</row>
    <row r="560" spans="1:26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</row>
    <row r="561" spans="1:26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</row>
    <row r="562" spans="1:26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</row>
    <row r="563" spans="1:26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</row>
    <row r="564" spans="1:26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</row>
    <row r="565" spans="1:26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</row>
    <row r="566" spans="1:26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</row>
    <row r="567" spans="1:26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</row>
    <row r="568" spans="1:26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</row>
    <row r="569" spans="1:26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</row>
    <row r="570" spans="1:26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</row>
    <row r="571" spans="1:26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</row>
    <row r="572" spans="1:26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</row>
    <row r="573" spans="1:26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</row>
    <row r="574" spans="1:26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</row>
    <row r="575" spans="1:26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</row>
    <row r="576" spans="1:26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</row>
    <row r="577" spans="1:26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</row>
    <row r="578" spans="1:26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</row>
    <row r="579" spans="1:26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</row>
    <row r="580" spans="1:26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</row>
    <row r="581" spans="1:26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</row>
    <row r="582" spans="1:26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</row>
    <row r="583" spans="1:26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</row>
    <row r="584" spans="1:26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</row>
    <row r="585" spans="1:26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</row>
    <row r="586" spans="1:26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</row>
    <row r="587" spans="1:26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</row>
    <row r="588" spans="1:26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</row>
    <row r="589" spans="1:26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</row>
    <row r="590" spans="1:26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</row>
    <row r="591" spans="1:26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</row>
    <row r="592" spans="1:26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</row>
    <row r="593" spans="1:26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</row>
    <row r="594" spans="1:26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</row>
    <row r="595" spans="1:26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</row>
    <row r="596" spans="1:26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</row>
    <row r="597" spans="1:26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</row>
    <row r="598" spans="1:26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</row>
    <row r="599" spans="1:26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</row>
    <row r="600" spans="1:26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</row>
    <row r="601" spans="1:26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</row>
    <row r="602" spans="1:26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</row>
    <row r="603" spans="1:26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</row>
    <row r="604" spans="1:26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</row>
    <row r="605" spans="1:26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</row>
    <row r="606" spans="1:26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</row>
    <row r="607" spans="1:26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</row>
    <row r="608" spans="1:26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</row>
    <row r="609" spans="1:26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</row>
    <row r="610" spans="1:26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</row>
    <row r="611" spans="1:26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</row>
    <row r="612" spans="1:26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</row>
    <row r="613" spans="1:26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</row>
    <row r="614" spans="1:26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</row>
    <row r="615" spans="1:26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</row>
    <row r="616" spans="1:26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</row>
    <row r="617" spans="1:26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</row>
    <row r="618" spans="1:26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</row>
    <row r="619" spans="1:26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</row>
    <row r="620" spans="1:26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</row>
    <row r="621" spans="1:26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</row>
    <row r="622" spans="1:26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</row>
    <row r="623" spans="1:26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</row>
    <row r="624" spans="1:26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</row>
    <row r="625" spans="1:26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</row>
    <row r="626" spans="1:26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</row>
    <row r="627" spans="1:26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</row>
    <row r="628" spans="1:26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</row>
    <row r="629" spans="1:26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</row>
    <row r="630" spans="1:26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</row>
    <row r="631" spans="1:26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</row>
    <row r="632" spans="1:26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</row>
    <row r="633" spans="1:26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</row>
    <row r="634" spans="1:26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</row>
    <row r="635" spans="1:26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</row>
    <row r="636" spans="1:26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</row>
    <row r="637" spans="1:26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</row>
    <row r="638" spans="1:26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</row>
    <row r="639" spans="1:26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</row>
    <row r="640" spans="1:26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</row>
    <row r="641" spans="1:26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</row>
    <row r="642" spans="1:26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</row>
    <row r="643" spans="1:26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</row>
    <row r="644" spans="1:26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</row>
    <row r="645" spans="1:26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</row>
    <row r="646" spans="1:26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</row>
    <row r="647" spans="1:26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</row>
    <row r="648" spans="1:26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</row>
    <row r="649" spans="1:26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</row>
    <row r="650" spans="1:26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</row>
    <row r="651" spans="1:26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</row>
    <row r="652" spans="1:26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</row>
    <row r="653" spans="1:26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</row>
    <row r="654" spans="1:26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</row>
    <row r="655" spans="1:26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</row>
    <row r="656" spans="1:26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</row>
    <row r="657" spans="1:26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</row>
    <row r="658" spans="1:26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</row>
    <row r="659" spans="1:26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</row>
    <row r="660" spans="1:26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</row>
    <row r="661" spans="1:26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</row>
    <row r="662" spans="1:26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</row>
    <row r="663" spans="1:26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</row>
    <row r="664" spans="1:26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</row>
    <row r="665" spans="1:26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</row>
    <row r="666" spans="1:26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</row>
    <row r="667" spans="1:26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</row>
    <row r="668" spans="1:26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</row>
    <row r="669" spans="1:26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</row>
    <row r="670" spans="1:26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</row>
    <row r="671" spans="1:26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</row>
    <row r="672" spans="1:26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</row>
    <row r="673" spans="1:26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</row>
    <row r="674" spans="1:26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</row>
    <row r="675" spans="1:26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</row>
    <row r="676" spans="1:26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</row>
    <row r="677" spans="1:26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</row>
    <row r="678" spans="1:26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</row>
    <row r="679" spans="1:26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</row>
    <row r="680" spans="1:26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</row>
    <row r="681" spans="1:26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</row>
    <row r="682" spans="1:26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</row>
    <row r="683" spans="1:26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</row>
    <row r="684" spans="1:26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</row>
    <row r="685" spans="1:26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</row>
    <row r="686" spans="1:26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</row>
    <row r="687" spans="1:26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</row>
    <row r="688" spans="1:26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</row>
    <row r="689" spans="1:26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</row>
    <row r="690" spans="1:26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</row>
    <row r="691" spans="1:26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</row>
    <row r="692" spans="1:26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</row>
    <row r="693" spans="1:26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</row>
    <row r="694" spans="1:26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</row>
    <row r="695" spans="1:26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</row>
    <row r="696" spans="1:26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</row>
    <row r="697" spans="1:26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</row>
    <row r="698" spans="1:26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</row>
    <row r="699" spans="1:26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</row>
    <row r="700" spans="1:26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</row>
    <row r="701" spans="1:26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</row>
    <row r="702" spans="1:26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</row>
    <row r="703" spans="1:26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</row>
    <row r="704" spans="1:26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</row>
    <row r="705" spans="1:26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</row>
    <row r="706" spans="1:26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</row>
    <row r="707" spans="1:26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</row>
    <row r="708" spans="1:26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</row>
    <row r="709" spans="1:26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</row>
    <row r="710" spans="1:26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</row>
    <row r="711" spans="1:26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</row>
    <row r="712" spans="1:26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</row>
    <row r="713" spans="1:26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</row>
    <row r="714" spans="1:26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</row>
    <row r="715" spans="1:26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</row>
    <row r="716" spans="1:26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</row>
    <row r="717" spans="1:26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</row>
    <row r="718" spans="1:26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</row>
    <row r="719" spans="1:26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</row>
    <row r="720" spans="1:26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</row>
    <row r="721" spans="1:26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</row>
    <row r="722" spans="1:26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</row>
    <row r="723" spans="1:26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</row>
    <row r="724" spans="1:26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</row>
    <row r="725" spans="1:26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</row>
    <row r="726" spans="1:26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</row>
    <row r="727" spans="1:26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</row>
    <row r="728" spans="1:26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</row>
    <row r="729" spans="1:26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</row>
    <row r="730" spans="1:26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</row>
    <row r="731" spans="1:26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</row>
    <row r="732" spans="1:26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</row>
    <row r="733" spans="1:26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</row>
    <row r="734" spans="1:26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</row>
    <row r="735" spans="1:26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</row>
    <row r="736" spans="1:26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</row>
    <row r="737" spans="1:26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</row>
    <row r="738" spans="1:26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</row>
    <row r="739" spans="1:26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</row>
    <row r="740" spans="1:26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</row>
    <row r="741" spans="1:26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</row>
    <row r="742" spans="1:26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</row>
    <row r="743" spans="1:26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</row>
    <row r="744" spans="1:26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</row>
    <row r="745" spans="1:26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</row>
    <row r="746" spans="1:26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</row>
    <row r="747" spans="1:26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</row>
    <row r="748" spans="1:26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</row>
    <row r="749" spans="1:26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</row>
    <row r="750" spans="1:26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</row>
    <row r="751" spans="1:26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</row>
    <row r="752" spans="1:26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</row>
    <row r="753" spans="1:26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</row>
    <row r="754" spans="1:26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</row>
    <row r="755" spans="1:26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</row>
    <row r="756" spans="1:26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</row>
    <row r="757" spans="1:26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</row>
    <row r="758" spans="1:26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</row>
    <row r="759" spans="1:26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</row>
    <row r="760" spans="1:26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</row>
    <row r="761" spans="1:26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</row>
    <row r="762" spans="1:26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</row>
    <row r="763" spans="1:26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</row>
    <row r="764" spans="1:26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</row>
    <row r="765" spans="1:26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</row>
    <row r="766" spans="1:26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</row>
    <row r="767" spans="1:26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</row>
    <row r="768" spans="1:26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</row>
    <row r="769" spans="1:26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</row>
    <row r="770" spans="1:26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</row>
    <row r="771" spans="1:26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</row>
    <row r="772" spans="1:26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</row>
    <row r="773" spans="1:26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</row>
    <row r="774" spans="1:26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</row>
    <row r="775" spans="1:26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</row>
    <row r="776" spans="1:26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</row>
    <row r="777" spans="1:26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</row>
    <row r="778" spans="1:26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</row>
    <row r="779" spans="1:26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</row>
    <row r="780" spans="1:26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</row>
    <row r="781" spans="1:26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</row>
    <row r="782" spans="1:26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</row>
    <row r="783" spans="1:26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</row>
    <row r="784" spans="1:26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</row>
    <row r="785" spans="1:26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</row>
    <row r="786" spans="1:26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</row>
    <row r="787" spans="1:26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</row>
    <row r="788" spans="1:26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</row>
    <row r="789" spans="1:26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</row>
    <row r="790" spans="1:26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</row>
    <row r="791" spans="1:26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</row>
    <row r="792" spans="1:26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</row>
    <row r="793" spans="1:26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</row>
    <row r="794" spans="1:26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</row>
    <row r="795" spans="1:26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</row>
    <row r="796" spans="1:26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</row>
    <row r="797" spans="1:26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</row>
    <row r="798" spans="1:26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</row>
    <row r="799" spans="1:26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</row>
    <row r="800" spans="1:26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</row>
    <row r="801" spans="1:26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</row>
    <row r="802" spans="1:26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</row>
    <row r="803" spans="1:26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</row>
    <row r="804" spans="1:26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</row>
    <row r="805" spans="1:26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</row>
    <row r="806" spans="1:26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</row>
    <row r="807" spans="1:26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</row>
    <row r="808" spans="1:26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</row>
    <row r="809" spans="1:26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</row>
    <row r="810" spans="1:26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</row>
    <row r="811" spans="1:26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</row>
    <row r="812" spans="1:26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</row>
    <row r="813" spans="1:26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</row>
    <row r="814" spans="1:26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</row>
    <row r="815" spans="1:26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</row>
    <row r="816" spans="1:26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</row>
    <row r="817" spans="1:26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</row>
    <row r="818" spans="1:26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</row>
    <row r="819" spans="1:26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</row>
    <row r="820" spans="1:26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</row>
    <row r="821" spans="1:26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</row>
    <row r="822" spans="1:26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</row>
    <row r="823" spans="1:26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</row>
    <row r="824" spans="1:26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</row>
    <row r="825" spans="1:26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</row>
    <row r="826" spans="1:26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</row>
    <row r="827" spans="1:26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</row>
    <row r="828" spans="1:26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</row>
    <row r="829" spans="1:26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</row>
    <row r="830" spans="1:26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</row>
    <row r="831" spans="1:26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</row>
    <row r="832" spans="1:26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</row>
    <row r="833" spans="1:26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</row>
    <row r="834" spans="1:26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</row>
    <row r="835" spans="1:26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</row>
    <row r="836" spans="1:26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</row>
    <row r="837" spans="1:26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</row>
    <row r="838" spans="1:26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</row>
    <row r="839" spans="1:26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</row>
    <row r="840" spans="1:26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</row>
    <row r="841" spans="1:26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</row>
    <row r="842" spans="1:26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</row>
    <row r="843" spans="1:26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</row>
    <row r="844" spans="1:26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</row>
    <row r="845" spans="1:26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</row>
    <row r="846" spans="1:26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</row>
    <row r="847" spans="1:26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</row>
    <row r="848" spans="1:26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</row>
    <row r="849" spans="1:26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</row>
    <row r="850" spans="1:26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</row>
    <row r="851" spans="1:26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</row>
    <row r="852" spans="1:26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</row>
    <row r="853" spans="1:26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</row>
    <row r="854" spans="1:26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</row>
    <row r="855" spans="1:26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</row>
    <row r="856" spans="1:26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</row>
    <row r="857" spans="1:26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</row>
    <row r="858" spans="1:26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</row>
    <row r="859" spans="1:26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</row>
    <row r="860" spans="1:26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</row>
    <row r="861" spans="1:26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</row>
    <row r="862" spans="1:26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</row>
    <row r="863" spans="1:26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</row>
    <row r="864" spans="1:26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</row>
    <row r="865" spans="1:26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</row>
    <row r="866" spans="1:26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</row>
    <row r="867" spans="1:26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</row>
    <row r="868" spans="1:26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</row>
    <row r="869" spans="1:26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</row>
    <row r="870" spans="1:26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</row>
    <row r="871" spans="1:26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</row>
    <row r="872" spans="1:26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</row>
    <row r="873" spans="1:26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</row>
    <row r="874" spans="1:26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</row>
    <row r="875" spans="1:26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</row>
    <row r="876" spans="1:26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</row>
    <row r="877" spans="1:26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</row>
    <row r="878" spans="1:26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</row>
    <row r="879" spans="1:26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</row>
    <row r="880" spans="1:26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</row>
    <row r="881" spans="1:26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</row>
    <row r="882" spans="1:26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</row>
    <row r="883" spans="1:26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</row>
    <row r="884" spans="1:26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</row>
    <row r="885" spans="1:26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</row>
    <row r="886" spans="1:26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</row>
    <row r="887" spans="1:26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</row>
    <row r="888" spans="1:26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</row>
    <row r="889" spans="1:26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</row>
    <row r="890" spans="1:26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</row>
    <row r="891" spans="1:26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</row>
    <row r="892" spans="1:26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</row>
    <row r="893" spans="1:26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</row>
    <row r="894" spans="1:26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</row>
    <row r="895" spans="1:26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</row>
    <row r="896" spans="1:26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</row>
    <row r="897" spans="1:26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</row>
    <row r="898" spans="1:26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</row>
    <row r="899" spans="1:26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</row>
    <row r="900" spans="1:26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</row>
    <row r="901" spans="1:26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</row>
    <row r="902" spans="1:26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</row>
    <row r="903" spans="1:26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</row>
    <row r="904" spans="1:26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</row>
    <row r="905" spans="1:26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</row>
    <row r="906" spans="1:26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</row>
    <row r="907" spans="1:26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</row>
    <row r="908" spans="1:26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</row>
    <row r="909" spans="1:26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</row>
    <row r="910" spans="1:26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</row>
    <row r="911" spans="1:26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</row>
    <row r="912" spans="1:26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</row>
    <row r="913" spans="1:26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</row>
    <row r="914" spans="1:26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</row>
    <row r="915" spans="1:26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</row>
    <row r="916" spans="1:26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</row>
    <row r="917" spans="1:26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</row>
    <row r="918" spans="1:26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</row>
    <row r="919" spans="1:26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</row>
    <row r="920" spans="1:26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</row>
    <row r="921" spans="1:26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</row>
    <row r="922" spans="1:26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</row>
    <row r="923" spans="1:26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</row>
    <row r="924" spans="1:26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</row>
    <row r="925" spans="1:26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</row>
    <row r="926" spans="1:26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</row>
    <row r="927" spans="1:26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</row>
    <row r="928" spans="1:26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</row>
    <row r="929" spans="1:26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</row>
    <row r="930" spans="1:26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</row>
    <row r="931" spans="1:26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</row>
    <row r="932" spans="1:26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</row>
    <row r="933" spans="1:26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</row>
    <row r="934" spans="1:26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</row>
    <row r="935" spans="1:26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</row>
    <row r="936" spans="1:26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</row>
    <row r="937" spans="1:26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</row>
    <row r="938" spans="1:26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</row>
    <row r="939" spans="1:26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</row>
    <row r="940" spans="1:26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</row>
    <row r="941" spans="1:26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</row>
    <row r="942" spans="1:26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</row>
    <row r="943" spans="1:26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</row>
    <row r="944" spans="1:26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</row>
    <row r="945" spans="1:26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</row>
    <row r="946" spans="1:26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</row>
    <row r="947" spans="1:26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</row>
    <row r="948" spans="1:26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</row>
    <row r="949" spans="1:26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</row>
    <row r="950" spans="1:26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</row>
    <row r="951" spans="1:26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</row>
    <row r="952" spans="1:26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</row>
    <row r="953" spans="1:26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</row>
    <row r="954" spans="1:26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</row>
    <row r="955" spans="1:26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</row>
    <row r="956" spans="1:26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</row>
    <row r="957" spans="1:26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</row>
    <row r="958" spans="1:26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</row>
    <row r="959" spans="1:26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</row>
    <row r="960" spans="1:26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</row>
    <row r="961" spans="1:26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</row>
    <row r="962" spans="1:26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</row>
    <row r="963" spans="1:26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</row>
    <row r="964" spans="1:26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</row>
    <row r="965" spans="1:26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</row>
    <row r="966" spans="1:26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</row>
    <row r="967" spans="1:26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</row>
    <row r="968" spans="1:26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</row>
    <row r="969" spans="1:26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</row>
    <row r="970" spans="1:26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</row>
    <row r="971" spans="1:26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</row>
    <row r="972" spans="1:26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</row>
    <row r="973" spans="1:26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</row>
    <row r="974" spans="1:26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</row>
    <row r="975" spans="1:26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</row>
    <row r="976" spans="1:26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</row>
    <row r="977" spans="1:26">
      <c r="A977" s="18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</row>
    <row r="978" spans="1:26">
      <c r="A978" s="18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</row>
    <row r="979" spans="1:26">
      <c r="A979" s="18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</row>
    <row r="980" spans="1:26">
      <c r="A980" s="18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</row>
    <row r="981" spans="1:26">
      <c r="A981" s="18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</row>
    <row r="982" spans="1:26">
      <c r="A982" s="18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</row>
    <row r="983" spans="1:26">
      <c r="A983" s="18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</row>
    <row r="984" spans="1:26">
      <c r="A984" s="18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</row>
    <row r="985" spans="1:26">
      <c r="A985" s="18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</row>
    <row r="986" spans="1:26">
      <c r="A986" s="18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</row>
    <row r="987" spans="1:26">
      <c r="A987" s="18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</row>
    <row r="988" spans="1:26">
      <c r="A988" s="18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</row>
    <row r="989" spans="1:26">
      <c r="A989" s="18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</row>
    <row r="990" spans="1:26">
      <c r="A990" s="18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</row>
    <row r="991" spans="1:26">
      <c r="A991" s="18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</row>
    <row r="992" spans="1:26">
      <c r="A992" s="18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</row>
    <row r="993" spans="1:26">
      <c r="A993" s="18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</row>
    <row r="994" spans="1:26">
      <c r="A994" s="18"/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</row>
    <row r="995" spans="1:26">
      <c r="A995" s="18"/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</row>
    <row r="996" spans="1:26">
      <c r="A996" s="18"/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</row>
    <row r="997" spans="1:26">
      <c r="A997" s="18"/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</row>
    <row r="998" spans="1:26">
      <c r="A998" s="18"/>
      <c r="B998" s="18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</row>
    <row r="999" spans="1:26">
      <c r="A999" s="18"/>
      <c r="B999" s="18"/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</row>
    <row r="1000" spans="1:26">
      <c r="A1000" s="18"/>
      <c r="B1000" s="18"/>
      <c r="C1000" s="18"/>
      <c r="D1000" s="18"/>
      <c r="E1000" s="18"/>
      <c r="F1000" s="18"/>
      <c r="G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</row>
    <row r="1001" spans="1:26">
      <c r="A1001" s="18"/>
      <c r="B1001" s="18"/>
      <c r="C1001" s="18"/>
      <c r="D1001" s="18"/>
      <c r="E1001" s="18"/>
      <c r="F1001" s="18"/>
      <c r="G1001" s="18"/>
      <c r="I1001" s="18"/>
      <c r="J1001" s="18"/>
      <c r="K1001" s="18"/>
      <c r="L1001" s="18"/>
      <c r="M1001" s="18"/>
      <c r="N1001" s="18"/>
      <c r="O1001" s="18"/>
      <c r="P1001" s="18"/>
      <c r="Q1001" s="18"/>
      <c r="R1001" s="18"/>
      <c r="S1001" s="18"/>
      <c r="T1001" s="18"/>
      <c r="U1001" s="18"/>
      <c r="V1001" s="18"/>
      <c r="W1001" s="18"/>
      <c r="X1001" s="18"/>
      <c r="Y1001" s="18"/>
      <c r="Z1001" s="18"/>
    </row>
    <row r="1002" spans="1:26">
      <c r="A1002" s="18"/>
      <c r="B1002" s="18"/>
      <c r="C1002" s="18"/>
      <c r="D1002" s="18"/>
      <c r="E1002" s="18"/>
      <c r="F1002" s="18"/>
      <c r="G1002" s="18"/>
      <c r="I1002" s="18"/>
      <c r="J1002" s="18"/>
      <c r="K1002" s="18"/>
      <c r="L1002" s="18"/>
      <c r="M1002" s="18"/>
      <c r="N1002" s="18"/>
      <c r="O1002" s="18"/>
      <c r="P1002" s="18"/>
      <c r="Q1002" s="18"/>
      <c r="R1002" s="18"/>
      <c r="S1002" s="18"/>
      <c r="T1002" s="18"/>
      <c r="U1002" s="18"/>
      <c r="V1002" s="18"/>
      <c r="W1002" s="18"/>
      <c r="X1002" s="18"/>
      <c r="Y1002" s="18"/>
      <c r="Z1002" s="18"/>
    </row>
    <row r="1003" spans="1:26">
      <c r="A1003" s="18"/>
      <c r="B1003" s="18"/>
      <c r="C1003" s="18"/>
      <c r="D1003" s="18"/>
      <c r="E1003" s="18"/>
      <c r="F1003" s="18"/>
      <c r="G1003" s="18"/>
      <c r="I1003" s="18"/>
      <c r="J1003" s="18"/>
      <c r="K1003" s="18"/>
      <c r="L1003" s="18"/>
      <c r="M1003" s="18"/>
      <c r="N1003" s="18"/>
      <c r="O1003" s="18"/>
      <c r="P1003" s="18"/>
      <c r="Q1003" s="18"/>
      <c r="R1003" s="18"/>
      <c r="S1003" s="18"/>
      <c r="T1003" s="18"/>
      <c r="U1003" s="18"/>
      <c r="V1003" s="18"/>
      <c r="W1003" s="18"/>
      <c r="X1003" s="18"/>
      <c r="Y1003" s="18"/>
      <c r="Z1003" s="18"/>
    </row>
    <row r="1004" spans="1:26">
      <c r="A1004" s="18"/>
      <c r="B1004" s="18"/>
      <c r="C1004" s="18"/>
      <c r="D1004" s="18"/>
      <c r="E1004" s="18"/>
      <c r="F1004" s="18"/>
      <c r="G1004" s="18"/>
      <c r="I1004" s="18"/>
      <c r="J1004" s="18"/>
      <c r="K1004" s="18"/>
      <c r="L1004" s="18"/>
      <c r="M1004" s="18"/>
      <c r="N1004" s="18"/>
      <c r="O1004" s="18"/>
      <c r="P1004" s="18"/>
      <c r="Q1004" s="18"/>
      <c r="R1004" s="18"/>
      <c r="S1004" s="18"/>
      <c r="T1004" s="18"/>
      <c r="U1004" s="18"/>
      <c r="V1004" s="18"/>
      <c r="W1004" s="18"/>
      <c r="X1004" s="18"/>
      <c r="Y1004" s="18"/>
      <c r="Z1004" s="18"/>
    </row>
    <row r="1005" spans="1:26">
      <c r="A1005" s="18"/>
      <c r="B1005" s="18"/>
      <c r="C1005" s="18"/>
      <c r="D1005" s="18"/>
      <c r="E1005" s="18"/>
      <c r="F1005" s="18"/>
      <c r="G1005" s="18"/>
      <c r="M1005" s="18"/>
      <c r="N1005" s="18"/>
      <c r="O1005" s="18"/>
      <c r="P1005" s="18"/>
      <c r="Q1005" s="18"/>
      <c r="R1005" s="18"/>
      <c r="S1005" s="18"/>
      <c r="T1005" s="18"/>
      <c r="U1005" s="18"/>
      <c r="V1005" s="18"/>
      <c r="W1005" s="18"/>
      <c r="X1005" s="18"/>
      <c r="Y1005" s="18"/>
      <c r="Z1005" s="18"/>
    </row>
    <row r="1006" spans="1:7">
      <c r="A1006" s="18"/>
      <c r="B1006" s="18"/>
      <c r="C1006" s="18"/>
      <c r="D1006" s="18"/>
      <c r="E1006" s="18"/>
      <c r="F1006" s="18"/>
      <c r="G1006" s="18"/>
    </row>
    <row r="1007" spans="1:7">
      <c r="A1007" s="18"/>
      <c r="B1007" s="18"/>
      <c r="C1007" s="18"/>
      <c r="D1007" s="18"/>
      <c r="E1007" s="18"/>
      <c r="F1007" s="18"/>
      <c r="G1007" s="18"/>
    </row>
    <row r="1008" spans="1:3">
      <c r="A1008" s="18"/>
      <c r="B1008" s="18"/>
      <c r="C1008" s="18"/>
    </row>
    <row r="1009" spans="1:3">
      <c r="A1009" s="18"/>
      <c r="B1009" s="18"/>
      <c r="C1009" s="18"/>
    </row>
  </sheetData>
  <mergeCells count="14">
    <mergeCell ref="B1:K1"/>
    <mergeCell ref="B2:K2"/>
    <mergeCell ref="H4:I4"/>
    <mergeCell ref="J4:L4"/>
    <mergeCell ref="H5:I5"/>
    <mergeCell ref="J5:L5"/>
    <mergeCell ref="I18:J18"/>
    <mergeCell ref="I19:J19"/>
    <mergeCell ref="I20:J20"/>
    <mergeCell ref="I21:J21"/>
    <mergeCell ref="I23:J23"/>
    <mergeCell ref="I24:J24"/>
    <mergeCell ref="I25:J25"/>
    <mergeCell ref="A33:L33"/>
  </mergeCells>
  <dataValidations count="1">
    <dataValidation type="list" allowBlank="1" showInputMessage="1" showErrorMessage="1" sqref="B9">
      <formula1>"Yes, No"</formula1>
    </dataValidation>
  </dataValidations>
  <hyperlinks>
    <hyperlink ref="K23" r:id="rId3" display="Click Here"/>
    <hyperlink ref="K24" r:id="rId4" display="Click Here"/>
    <hyperlink ref="K25" r:id="rId5" display="Click Here"/>
    <hyperlink ref="K19" r:id="rId6" display="Click Here"/>
    <hyperlink ref="K20" r:id="rId7" display="Click Here"/>
    <hyperlink ref="K21" r:id="rId8" display="Click Here"/>
    <hyperlink ref="K18" r:id="rId9" display="Click Here"/>
  </hyperlinks>
  <pageMargins left="0.7" right="0.7" top="0.75" bottom="0.75" header="0.3" footer="0.3"/>
  <pageSetup paperSize="9" fitToHeight="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Income Tax Calculator 2025-26</vt:lpstr>
      <vt:lpstr>Senior Citizen Tax 2025-26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Beo Chamba</cp:lastModifiedBy>
  <dcterms:created xsi:type="dcterms:W3CDTF">2024-07-23T07:58:00Z</dcterms:created>
  <cp:lastPrinted>2025-12-30T06:23:00Z</cp:lastPrinted>
  <dcterms:modified xsi:type="dcterms:W3CDTF">2026-02-04T11:41:15Z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4269826F71764D8A8F2F3DBE7B9FA31B_13</vt:lpwstr>
  </property>
  <property fmtid="{D5CDD505-2E9C-101B-9397-08002B2CF9AE}" pid="3" name="KSOProductBuildVer">
    <vt:lpwstr>1033-12.2.0.23155</vt:lpwstr>
  </property>
</Properties>
</file>